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0"/>
  </bookViews>
  <sheets>
    <sheet name=" CRON-FIS FIN- P.ALTO Mcid 2015" sheetId="1" r:id="rId1"/>
  </sheets>
  <externalReferences>
    <externalReference r:id="rId4"/>
    <externalReference r:id="rId5"/>
  </externalReferences>
  <definedNames>
    <definedName name="_xlnm.Print_Area" localSheetId="0">' CRON-FIS FIN- P.ALTO Mcid 2015'!$A$1:$L$45</definedName>
  </definedNames>
  <calcPr fullCalcOnLoad="1"/>
</workbook>
</file>

<file path=xl/sharedStrings.xml><?xml version="1.0" encoding="utf-8"?>
<sst xmlns="http://schemas.openxmlformats.org/spreadsheetml/2006/main" count="65" uniqueCount="41">
  <si>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</si>
  <si>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</si>
  <si>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</si>
  <si>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</si>
  <si>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</si>
  <si>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</si>
  <si>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</si>
  <si>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</si>
  <si>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</si>
  <si>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</si>
  <si>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</si>
  <si>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</si>
  <si>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</si>
  <si>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</si>
  <si>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</si>
  <si>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MÊS 6</t>
  </si>
  <si>
    <t>CREA</t>
  </si>
  <si>
    <t>Carimbo e assinatura do prefeito</t>
  </si>
  <si>
    <t>TOTAL  ETAPAS</t>
  </si>
  <si>
    <t>Carimbo e assinatura do engenheiro responsável técnico pela elaboração do cronograma</t>
  </si>
  <si>
    <t xml:space="preserve">A N E X O   I I I - </t>
  </si>
  <si>
    <t xml:space="preserve">VALOR DA OBRA: </t>
  </si>
  <si>
    <t>2.0</t>
  </si>
  <si>
    <t>1.0</t>
  </si>
  <si>
    <t>3.0</t>
  </si>
  <si>
    <t>PAULO MANCILHA RANGEL</t>
  </si>
  <si>
    <t>4.0</t>
  </si>
  <si>
    <t>PREFEITURA:Prefeitura Municipal de Pouso Alto - MG</t>
  </si>
  <si>
    <r>
      <t xml:space="preserve">PRAZO DA OBRA: </t>
    </r>
    <r>
      <rPr>
        <b/>
        <sz val="10"/>
        <color indexed="10"/>
        <rFont val="Arial"/>
        <family val="2"/>
      </rPr>
      <t>06 meses</t>
    </r>
  </si>
  <si>
    <t>R-01</t>
  </si>
  <si>
    <t>R-02</t>
  </si>
  <si>
    <t>R-03</t>
  </si>
  <si>
    <t>R-04</t>
  </si>
  <si>
    <t>RICARDO AUGUSTO PINTO COSTA-ENG. CIVIL</t>
  </si>
  <si>
    <r>
      <t xml:space="preserve">LOCAL: s  </t>
    </r>
    <r>
      <rPr>
        <b/>
        <sz val="10"/>
        <color indexed="10"/>
        <rFont val="Arial"/>
        <family val="2"/>
      </rPr>
      <t xml:space="preserve">Bairro Santana do Capivari  - Mun. de Pouso Alto   </t>
    </r>
  </si>
  <si>
    <r>
      <t>DATA:</t>
    </r>
    <r>
      <rPr>
        <b/>
        <sz val="10"/>
        <color indexed="10"/>
        <rFont val="Arial"/>
        <family val="2"/>
      </rPr>
      <t xml:space="preserve"> 08/08/2016</t>
    </r>
  </si>
  <si>
    <t>OBRA: PAVIMENTAÇÃO DE 04 Ruas e TRECHOS DE VIAS PÚBLICAS</t>
  </si>
  <si>
    <t xml:space="preserve">37412/D    </t>
  </si>
  <si>
    <t>R-05</t>
  </si>
  <si>
    <t>5.0</t>
  </si>
  <si>
    <t>ARTs. N 3422143 - 3440028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</si>
</sst>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[$-416]dddd\,\ 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4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right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wrapText="1"/>
    </xf>
    <xf numFmtId="0" fontId="0" fillId="32" borderId="14" xfId="0" applyFill="1" applyBorder="1" applyAlignment="1">
      <alignment/>
    </xf>
    <xf numFmtId="0" fontId="0" fillId="0" borderId="15" xfId="0" applyBorder="1" applyAlignment="1">
      <alignment vertical="center"/>
    </xf>
    <xf numFmtId="0" fontId="2" fillId="32" borderId="16" xfId="0" applyFont="1" applyFill="1" applyBorder="1" applyAlignment="1">
      <alignment wrapText="1"/>
    </xf>
    <xf numFmtId="0" fontId="2" fillId="32" borderId="17" xfId="0" applyFont="1" applyFill="1" applyBorder="1" applyAlignment="1">
      <alignment wrapText="1"/>
    </xf>
    <xf numFmtId="0" fontId="2" fillId="32" borderId="18" xfId="0" applyFont="1" applyFill="1" applyBorder="1" applyAlignment="1">
      <alignment wrapText="1"/>
    </xf>
    <xf numFmtId="0" fontId="0" fillId="32" borderId="19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20" xfId="0" applyFill="1" applyBorder="1" applyAlignment="1">
      <alignment/>
    </xf>
    <xf numFmtId="0" fontId="2" fillId="32" borderId="21" xfId="0" applyFont="1" applyFill="1" applyBorder="1" applyAlignment="1">
      <alignment wrapText="1"/>
    </xf>
    <xf numFmtId="0" fontId="2" fillId="32" borderId="21" xfId="0" applyFont="1" applyFill="1" applyBorder="1" applyAlignment="1">
      <alignment/>
    </xf>
    <xf numFmtId="0" fontId="0" fillId="32" borderId="22" xfId="0" applyFill="1" applyBorder="1" applyAlignment="1">
      <alignment/>
    </xf>
    <xf numFmtId="0" fontId="4" fillId="32" borderId="21" xfId="0" applyFont="1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/>
    </xf>
    <xf numFmtId="49" fontId="8" fillId="32" borderId="30" xfId="0" applyNumberFormat="1" applyFont="1" applyFill="1" applyBorder="1" applyAlignment="1">
      <alignment horizontal="center" vertical="top" wrapText="1"/>
    </xf>
    <xf numFmtId="49" fontId="8" fillId="32" borderId="31" xfId="0" applyNumberFormat="1" applyFont="1" applyFill="1" applyBorder="1" applyAlignment="1">
      <alignment horizontal="center" vertical="top" wrapText="1"/>
    </xf>
    <xf numFmtId="49" fontId="8" fillId="32" borderId="32" xfId="0" applyNumberFormat="1" applyFont="1" applyFill="1" applyBorder="1" applyAlignment="1">
      <alignment horizontal="center" vertical="top" wrapText="1"/>
    </xf>
    <xf numFmtId="49" fontId="9" fillId="32" borderId="33" xfId="0" applyNumberFormat="1" applyFont="1" applyFill="1" applyBorder="1" applyAlignment="1">
      <alignment horizontal="center" vertical="top" wrapText="1"/>
    </xf>
    <xf numFmtId="49" fontId="9" fillId="32" borderId="34" xfId="0" applyNumberFormat="1" applyFont="1" applyFill="1" applyBorder="1" applyAlignment="1">
      <alignment horizontal="center" vertical="top" wrapText="1"/>
    </xf>
    <xf numFmtId="10" fontId="8" fillId="32" borderId="30" xfId="0" applyNumberFormat="1" applyFont="1" applyFill="1" applyBorder="1" applyAlignment="1">
      <alignment vertical="top" wrapText="1"/>
    </xf>
    <xf numFmtId="10" fontId="5" fillId="32" borderId="30" xfId="62" applyNumberFormat="1" applyFont="1" applyFill="1" applyBorder="1" applyAlignment="1">
      <alignment vertical="top" wrapText="1"/>
    </xf>
    <xf numFmtId="10" fontId="5" fillId="32" borderId="3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vertical="center"/>
    </xf>
    <xf numFmtId="0" fontId="2" fillId="32" borderId="15" xfId="0" applyFont="1" applyFill="1" applyBorder="1" applyAlignment="1">
      <alignment wrapText="1"/>
    </xf>
    <xf numFmtId="0" fontId="5" fillId="32" borderId="35" xfId="0" applyFont="1" applyFill="1" applyBorder="1" applyAlignment="1">
      <alignment/>
    </xf>
    <xf numFmtId="0" fontId="5" fillId="32" borderId="23" xfId="0" applyFont="1" applyFill="1" applyBorder="1" applyAlignment="1">
      <alignment wrapText="1"/>
    </xf>
    <xf numFmtId="0" fontId="2" fillId="32" borderId="36" xfId="0" applyFont="1" applyFill="1" applyBorder="1" applyAlignment="1">
      <alignment horizontal="center" vertical="center"/>
    </xf>
    <xf numFmtId="10" fontId="11" fillId="32" borderId="30" xfId="0" applyNumberFormat="1" applyFont="1" applyFill="1" applyBorder="1" applyAlignment="1">
      <alignment vertical="top" wrapText="1"/>
    </xf>
    <xf numFmtId="10" fontId="12" fillId="32" borderId="33" xfId="0" applyNumberFormat="1" applyFont="1" applyFill="1" applyBorder="1" applyAlignment="1">
      <alignment vertical="top" wrapText="1"/>
    </xf>
    <xf numFmtId="176" fontId="11" fillId="32" borderId="31" xfId="0" applyNumberFormat="1" applyFont="1" applyFill="1" applyBorder="1" applyAlignment="1">
      <alignment vertical="top" wrapText="1"/>
    </xf>
    <xf numFmtId="176" fontId="8" fillId="32" borderId="31" xfId="0" applyNumberFormat="1" applyFont="1" applyFill="1" applyBorder="1" applyAlignment="1">
      <alignment vertical="top" wrapText="1"/>
    </xf>
    <xf numFmtId="10" fontId="0" fillId="32" borderId="0" xfId="0" applyNumberFormat="1" applyFill="1" applyAlignment="1">
      <alignment/>
    </xf>
    <xf numFmtId="10" fontId="11" fillId="32" borderId="30" xfId="62" applyNumberFormat="1" applyFont="1" applyFill="1" applyBorder="1" applyAlignment="1">
      <alignment vertical="top" wrapText="1"/>
    </xf>
    <xf numFmtId="10" fontId="11" fillId="32" borderId="37" xfId="0" applyNumberFormat="1" applyFont="1" applyFill="1" applyBorder="1" applyAlignment="1">
      <alignment vertical="top" wrapText="1"/>
    </xf>
    <xf numFmtId="176" fontId="11" fillId="32" borderId="38" xfId="0" applyNumberFormat="1" applyFont="1" applyFill="1" applyBorder="1" applyAlignment="1">
      <alignment vertical="top" wrapText="1"/>
    </xf>
    <xf numFmtId="10" fontId="12" fillId="32" borderId="30" xfId="0" applyNumberFormat="1" applyFont="1" applyFill="1" applyBorder="1" applyAlignment="1">
      <alignment vertical="top" wrapText="1"/>
    </xf>
    <xf numFmtId="10" fontId="12" fillId="32" borderId="30" xfId="62" applyNumberFormat="1" applyFont="1" applyFill="1" applyBorder="1" applyAlignment="1">
      <alignment vertical="top" wrapText="1"/>
    </xf>
    <xf numFmtId="10" fontId="12" fillId="32" borderId="37" xfId="0" applyNumberFormat="1" applyFont="1" applyFill="1" applyBorder="1" applyAlignment="1">
      <alignment vertical="top" wrapText="1"/>
    </xf>
    <xf numFmtId="4" fontId="0" fillId="32" borderId="0" xfId="0" applyNumberFormat="1" applyFill="1" applyAlignment="1">
      <alignment/>
    </xf>
    <xf numFmtId="0" fontId="2" fillId="32" borderId="39" xfId="0" applyFont="1" applyFill="1" applyBorder="1" applyAlignment="1">
      <alignment vertical="center"/>
    </xf>
    <xf numFmtId="176" fontId="9" fillId="32" borderId="31" xfId="0" applyNumberFormat="1" applyFont="1" applyFill="1" applyBorder="1" applyAlignment="1">
      <alignment vertical="top" wrapText="1"/>
    </xf>
    <xf numFmtId="176" fontId="12" fillId="32" borderId="31" xfId="0" applyNumberFormat="1" applyFont="1" applyFill="1" applyBorder="1" applyAlignment="1">
      <alignment vertical="top" wrapText="1"/>
    </xf>
    <xf numFmtId="49" fontId="8" fillId="32" borderId="40" xfId="0" applyNumberFormat="1" applyFont="1" applyFill="1" applyBorder="1" applyAlignment="1">
      <alignment horizontal="center" vertical="top" wrapText="1"/>
    </xf>
    <xf numFmtId="10" fontId="51" fillId="32" borderId="37" xfId="0" applyNumberFormat="1" applyFont="1" applyFill="1" applyBorder="1" applyAlignment="1">
      <alignment vertical="top" wrapText="1"/>
    </xf>
    <xf numFmtId="176" fontId="0" fillId="32" borderId="0" xfId="0" applyNumberFormat="1" applyFill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49" fontId="9" fillId="32" borderId="0" xfId="0" applyNumberFormat="1" applyFont="1" applyFill="1" applyBorder="1" applyAlignment="1">
      <alignment horizontal="center" vertical="top" wrapText="1"/>
    </xf>
    <xf numFmtId="176" fontId="12" fillId="32" borderId="32" xfId="0" applyNumberFormat="1" applyFont="1" applyFill="1" applyBorder="1" applyAlignment="1">
      <alignment vertical="top" wrapText="1"/>
    </xf>
    <xf numFmtId="176" fontId="12" fillId="32" borderId="41" xfId="0" applyNumberFormat="1" applyFont="1" applyFill="1" applyBorder="1" applyAlignment="1">
      <alignment vertical="top" wrapText="1"/>
    </xf>
    <xf numFmtId="176" fontId="12" fillId="32" borderId="42" xfId="0" applyNumberFormat="1" applyFont="1" applyFill="1" applyBorder="1" applyAlignment="1">
      <alignment vertical="top" wrapText="1"/>
    </xf>
    <xf numFmtId="10" fontId="12" fillId="32" borderId="42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left" vertical="center"/>
    </xf>
    <xf numFmtId="0" fontId="2" fillId="32" borderId="47" xfId="0" applyFont="1" applyFill="1" applyBorder="1" applyAlignment="1">
      <alignment horizontal="left" vertical="center"/>
    </xf>
    <xf numFmtId="0" fontId="2" fillId="32" borderId="48" xfId="0" applyFont="1" applyFill="1" applyBorder="1" applyAlignment="1">
      <alignment horizontal="left" vertical="center"/>
    </xf>
    <xf numFmtId="0" fontId="2" fillId="32" borderId="49" xfId="0" applyFont="1" applyFill="1" applyBorder="1" applyAlignment="1">
      <alignment horizontal="left" vertical="center"/>
    </xf>
    <xf numFmtId="0" fontId="2" fillId="32" borderId="39" xfId="0" applyFont="1" applyFill="1" applyBorder="1" applyAlignment="1">
      <alignment horizontal="left" vertical="center"/>
    </xf>
    <xf numFmtId="0" fontId="2" fillId="32" borderId="36" xfId="0" applyFont="1" applyFill="1" applyBorder="1" applyAlignment="1">
      <alignment horizontal="left" vertical="center"/>
    </xf>
    <xf numFmtId="176" fontId="10" fillId="32" borderId="49" xfId="0" applyNumberFormat="1" applyFont="1" applyFill="1" applyBorder="1" applyAlignment="1">
      <alignment horizontal="left" vertical="center"/>
    </xf>
    <xf numFmtId="0" fontId="2" fillId="32" borderId="50" xfId="0" applyFont="1" applyFill="1" applyBorder="1" applyAlignment="1">
      <alignment horizontal="left" vertical="center"/>
    </xf>
    <xf numFmtId="0" fontId="2" fillId="32" borderId="51" xfId="0" applyFont="1" applyFill="1" applyBorder="1" applyAlignment="1">
      <alignment horizontal="left" vertical="center"/>
    </xf>
    <xf numFmtId="0" fontId="2" fillId="32" borderId="52" xfId="0" applyFont="1" applyFill="1" applyBorder="1" applyAlignment="1">
      <alignment horizontal="left" vertical="center"/>
    </xf>
    <xf numFmtId="49" fontId="12" fillId="0" borderId="53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49" fontId="12" fillId="0" borderId="54" xfId="0" applyNumberFormat="1" applyFont="1" applyBorder="1" applyAlignment="1">
      <alignment horizontal="center" vertical="center" wrapText="1"/>
    </xf>
    <xf numFmtId="49" fontId="12" fillId="0" borderId="55" xfId="0" applyNumberFormat="1" applyFont="1" applyBorder="1" applyAlignment="1">
      <alignment horizontal="center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2" fillId="32" borderId="56" xfId="0" applyFont="1" applyFill="1" applyBorder="1" applyAlignment="1">
      <alignment horizontal="left" vertical="center"/>
    </xf>
    <xf numFmtId="0" fontId="2" fillId="32" borderId="57" xfId="0" applyFont="1" applyFill="1" applyBorder="1" applyAlignment="1">
      <alignment horizontal="left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62" xfId="0" applyNumberFormat="1" applyFont="1" applyBorder="1" applyAlignment="1">
      <alignment horizontal="center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2" fillId="32" borderId="67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13" fillId="0" borderId="69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49" fontId="12" fillId="0" borderId="69" xfId="0" applyNumberFormat="1" applyFont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09650" y="0"/>
          <a:ext cx="78581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POUSO ALTO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DE OBRAS PÚBLICAS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Projetos e Custos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COMPRAS E LICITAÇÕES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11</xdr:col>
      <xdr:colOff>0</xdr:colOff>
      <xdr:row>44</xdr:row>
      <xdr:rowOff>76200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8543925"/>
          <a:ext cx="11677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POUSO ALTO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DE OBRAS PÚBLICAS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Projetos e Custos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COMPRAS E LICITAÇÕES</a:t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104775</xdr:colOff>
      <xdr:row>0</xdr:row>
      <xdr:rowOff>752475</xdr:rowOff>
    </xdr:to>
    <xdr:pic>
      <xdr:nvPicPr>
        <xdr:cNvPr id="3" name="Picture 17" descr="Imagens 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Pavimenta&#231;&#227;o%20de%20Diversas%20Ruas%20Mcidades%20-%20POUSO%20AL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Pavimenta&#231;&#227;o%20de%20Diversas%20Ruas%20Mcidades%20-%20POUSO%20ALTO%20(Salvo%20automaticament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lanilha pav Mcidade 2015 PA"/>
    </sheetNames>
    <sheetDataSet>
      <sheetData sheetId="0">
        <row r="13">
          <cell r="C13" t="str">
            <v>SERVIÇOS PRELIMINARES</v>
          </cell>
        </row>
        <row r="14">
          <cell r="H14">
            <v>989.17</v>
          </cell>
        </row>
        <row r="16">
          <cell r="C16" t="str">
            <v>EXEC. PAVIMENTAÇÃO DA RUA Luiz Carlos da Silva -Trecho- B. Santana do Capivari ( LARG. 6,00 X 14,00 DE COMP. )</v>
          </cell>
          <cell r="H16">
            <v>30388.15</v>
          </cell>
        </row>
        <row r="22">
          <cell r="C22" t="str">
            <v>EXEC. PAVIMENTAÇÃO DE TRECHO DA  RUA Antonio Rodrigues da Fonseca  - Bairro Santana do Capivari  ( LARG. 6,00 X 72,50 DE COMP.)</v>
          </cell>
          <cell r="H22">
            <v>42026.17</v>
          </cell>
        </row>
        <row r="28">
          <cell r="C28" t="str">
            <v>EXEC. PAVIMENTAÇÃO DA RUA Mariana Rabelo Rodrigues- Bairro Santana do Capivari ( LARG. 6,00 X 166,20 DE COMP.)</v>
          </cell>
          <cell r="H28">
            <v>89548.0564</v>
          </cell>
        </row>
        <row r="34">
          <cell r="H34">
            <v>88012.76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Planilha pav Mcidade 2015 PA"/>
    </sheetNames>
    <sheetDataSet>
      <sheetData sheetId="0">
        <row r="34">
          <cell r="C34" t="str">
            <v>EXEC. PAVIMENTAÇÃO DA RUA DORCAS RIBEIRO RODRIGUES-Trecho - Bairro Santana do Capivari - ( 6,00 larg x 163,35 comprimento 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Zeros="0" tabSelected="1" view="pageBreakPreview" zoomScaleNormal="75" zoomScaleSheetLayoutView="100" zoomScalePageLayoutView="0" workbookViewId="0" topLeftCell="C31">
      <selection activeCell="F6" sqref="F6:G6"/>
    </sheetView>
  </sheetViews>
  <sheetFormatPr defaultColWidth="9.140625" defaultRowHeight="12.75"/>
  <cols>
    <col min="1" max="1" width="10.57421875" style="3" customWidth="1"/>
    <col min="2" max="2" width="10.28125" style="3" customWidth="1"/>
    <col min="3" max="3" width="51.8515625" style="3" customWidth="1"/>
    <col min="4" max="4" width="14.421875" style="2" customWidth="1"/>
    <col min="5" max="5" width="13.28125" style="2" customWidth="1"/>
    <col min="6" max="11" width="12.57421875" style="3" customWidth="1"/>
    <col min="12" max="12" width="9.140625" style="3" customWidth="1"/>
    <col min="13" max="13" width="13.140625" style="3" bestFit="1" customWidth="1"/>
    <col min="14" max="16384" width="9.140625" style="3" customWidth="1"/>
  </cols>
  <sheetData>
    <row r="1" spans="1:11" ht="60" customHeight="1" thickBot="1">
      <c r="A1" s="14"/>
      <c r="B1" s="15"/>
      <c r="C1" s="15"/>
      <c r="D1" s="16"/>
      <c r="E1" s="16"/>
      <c r="F1" s="16"/>
      <c r="G1" s="16"/>
      <c r="H1" s="16"/>
      <c r="I1" s="15"/>
      <c r="J1" s="15"/>
      <c r="K1" s="17"/>
    </row>
    <row r="2" spans="1:11" ht="4.5" customHeight="1" thickBot="1">
      <c r="A2" s="1"/>
      <c r="B2" s="1"/>
      <c r="C2" s="1"/>
      <c r="F2" s="2"/>
      <c r="G2" s="2"/>
      <c r="H2" s="2"/>
      <c r="I2" s="1"/>
      <c r="J2" s="1"/>
      <c r="K2" s="1"/>
    </row>
    <row r="3" spans="1:11" ht="16.5" thickBot="1">
      <c r="A3" s="76" t="s">
        <v>20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ht="3.75" customHeight="1" thickBot="1"/>
    <row r="5" spans="1:11" ht="18" customHeight="1" thickBot="1">
      <c r="A5" s="79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1" ht="18" customHeight="1">
      <c r="A6" s="84" t="s">
        <v>27</v>
      </c>
      <c r="B6" s="85"/>
      <c r="C6" s="86"/>
      <c r="D6" s="87" t="s">
        <v>21</v>
      </c>
      <c r="E6" s="85"/>
      <c r="F6" s="88">
        <f>E34</f>
        <v>250964.3064</v>
      </c>
      <c r="G6" s="88"/>
      <c r="H6" s="62"/>
      <c r="I6" s="82" t="s">
        <v>35</v>
      </c>
      <c r="J6" s="82"/>
      <c r="K6" s="83"/>
    </row>
    <row r="7" spans="1:11" ht="18" customHeight="1" thickBot="1">
      <c r="A7" s="100" t="s">
        <v>36</v>
      </c>
      <c r="B7" s="90"/>
      <c r="C7" s="101"/>
      <c r="D7" s="90" t="s">
        <v>34</v>
      </c>
      <c r="E7" s="90"/>
      <c r="F7" s="90"/>
      <c r="G7" s="90"/>
      <c r="H7" s="90"/>
      <c r="I7" s="89" t="s">
        <v>28</v>
      </c>
      <c r="J7" s="90"/>
      <c r="K7" s="91"/>
    </row>
    <row r="8" spans="1:11" ht="36" customHeight="1" thickBot="1">
      <c r="A8" s="33" t="s">
        <v>12</v>
      </c>
      <c r="B8" s="34" t="s">
        <v>13</v>
      </c>
      <c r="C8" s="49" t="s">
        <v>14</v>
      </c>
      <c r="D8" s="35" t="s">
        <v>3</v>
      </c>
      <c r="E8" s="35" t="s">
        <v>18</v>
      </c>
      <c r="F8" s="34" t="s">
        <v>4</v>
      </c>
      <c r="G8" s="34" t="s">
        <v>5</v>
      </c>
      <c r="H8" s="34" t="s">
        <v>6</v>
      </c>
      <c r="I8" s="34" t="s">
        <v>7</v>
      </c>
      <c r="J8" s="34" t="s">
        <v>8</v>
      </c>
      <c r="K8" s="36" t="s">
        <v>15</v>
      </c>
    </row>
    <row r="9" spans="1:13" ht="14.25" customHeight="1">
      <c r="A9" s="102" t="s">
        <v>23</v>
      </c>
      <c r="B9" s="92" t="s">
        <v>29</v>
      </c>
      <c r="C9" s="94" t="str">
        <f>'[1] Planilha pav Mcidade 2015 PA'!$C$13</f>
        <v>SERVIÇOS PRELIMINARES</v>
      </c>
      <c r="D9" s="37" t="s">
        <v>9</v>
      </c>
      <c r="E9" s="58">
        <f>E10/$E$34</f>
        <v>0.003941476834651575</v>
      </c>
      <c r="F9" s="58">
        <v>1</v>
      </c>
      <c r="G9" s="50"/>
      <c r="H9" s="50"/>
      <c r="I9" s="55"/>
      <c r="J9" s="50"/>
      <c r="K9" s="56"/>
      <c r="M9" s="54">
        <f>F9+G9+H9</f>
        <v>1</v>
      </c>
    </row>
    <row r="10" spans="1:13" ht="14.25" customHeight="1" thickBot="1">
      <c r="A10" s="103"/>
      <c r="B10" s="93"/>
      <c r="C10" s="95"/>
      <c r="D10" s="38" t="s">
        <v>10</v>
      </c>
      <c r="E10" s="52">
        <f>'[1] Planilha pav Mcidade 2015 PA'!$H$14</f>
        <v>989.17</v>
      </c>
      <c r="F10" s="52">
        <f aca="true" t="shared" si="0" ref="F10:K10">F9*$E$10</f>
        <v>989.17</v>
      </c>
      <c r="G10" s="52">
        <f t="shared" si="0"/>
        <v>0</v>
      </c>
      <c r="H10" s="52">
        <f t="shared" si="0"/>
        <v>0</v>
      </c>
      <c r="I10" s="52">
        <f t="shared" si="0"/>
        <v>0</v>
      </c>
      <c r="J10" s="52">
        <f t="shared" si="0"/>
        <v>0</v>
      </c>
      <c r="K10" s="52">
        <f t="shared" si="0"/>
        <v>0</v>
      </c>
      <c r="M10" s="67">
        <f>F10+G10+H10</f>
        <v>989.17</v>
      </c>
    </row>
    <row r="11" spans="1:13" ht="14.25" customHeight="1">
      <c r="A11" s="104" t="s">
        <v>22</v>
      </c>
      <c r="B11" s="96" t="s">
        <v>30</v>
      </c>
      <c r="C11" s="98" t="str">
        <f>'[1] Planilha pav Mcidade 2015 PA'!$C$16</f>
        <v>EXEC. PAVIMENTAÇÃO DA RUA Luiz Carlos da Silva -Trecho- B. Santana do Capivari ( LARG. 6,00 X 14,00 DE COMP. )</v>
      </c>
      <c r="D11" s="38" t="s">
        <v>9</v>
      </c>
      <c r="E11" s="58">
        <f>E12/$E$34</f>
        <v>0.1210855457332079</v>
      </c>
      <c r="F11" s="58">
        <v>1</v>
      </c>
      <c r="G11" s="58"/>
      <c r="H11" s="58"/>
      <c r="I11" s="59"/>
      <c r="J11" s="58"/>
      <c r="K11" s="60"/>
      <c r="M11" s="54">
        <f>F11+G11+H11+I11</f>
        <v>1</v>
      </c>
    </row>
    <row r="12" spans="1:13" ht="20.25" customHeight="1" thickBot="1">
      <c r="A12" s="105"/>
      <c r="B12" s="97"/>
      <c r="C12" s="99"/>
      <c r="D12" s="38" t="s">
        <v>10</v>
      </c>
      <c r="E12" s="52">
        <f>'[1] Planilha pav Mcidade 2015 PA'!$H$16</f>
        <v>30388.15</v>
      </c>
      <c r="F12" s="52">
        <f aca="true" t="shared" si="1" ref="F12:K12">F11*$E$12</f>
        <v>30388.15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7">
        <f t="shared" si="1"/>
        <v>0</v>
      </c>
      <c r="M12" s="67">
        <f>F12+G12+H12+I12</f>
        <v>30388.15</v>
      </c>
    </row>
    <row r="13" spans="1:13" ht="14.25" customHeight="1">
      <c r="A13" s="102" t="s">
        <v>24</v>
      </c>
      <c r="B13" s="92" t="s">
        <v>31</v>
      </c>
      <c r="C13" s="109" t="str">
        <f>'[1] Planilha pav Mcidade 2015 PA'!$C$22</f>
        <v>EXEC. PAVIMENTAÇÃO DE TRECHO DA  RUA Antonio Rodrigues da Fonseca  - Bairro Santana do Capivari  ( LARG. 6,00 X 72,50 DE COMP.)</v>
      </c>
      <c r="D13" s="38" t="s">
        <v>9</v>
      </c>
      <c r="E13" s="58">
        <f>E14/$E$34</f>
        <v>0.16745875380786818</v>
      </c>
      <c r="F13" s="58">
        <v>0.8</v>
      </c>
      <c r="G13" s="58">
        <v>0.2</v>
      </c>
      <c r="H13" s="58"/>
      <c r="I13" s="59"/>
      <c r="J13" s="58"/>
      <c r="K13" s="60"/>
      <c r="M13" s="54">
        <f>F13+G13+H13+I13</f>
        <v>1</v>
      </c>
    </row>
    <row r="14" spans="1:13" ht="24" customHeight="1" thickBot="1">
      <c r="A14" s="105"/>
      <c r="B14" s="123"/>
      <c r="C14" s="110"/>
      <c r="D14" s="38" t="s">
        <v>10</v>
      </c>
      <c r="E14" s="52">
        <f>'[1] Planilha pav Mcidade 2015 PA'!$H$22</f>
        <v>42026.17</v>
      </c>
      <c r="F14" s="52">
        <f aca="true" t="shared" si="2" ref="F14:K14">F13*$E$14</f>
        <v>33620.936</v>
      </c>
      <c r="G14" s="52">
        <f t="shared" si="2"/>
        <v>8405.234</v>
      </c>
      <c r="H14" s="52">
        <f t="shared" si="2"/>
        <v>0</v>
      </c>
      <c r="I14" s="52">
        <f t="shared" si="2"/>
        <v>0</v>
      </c>
      <c r="J14" s="52">
        <f t="shared" si="2"/>
        <v>0</v>
      </c>
      <c r="K14" s="57">
        <f t="shared" si="2"/>
        <v>0</v>
      </c>
      <c r="M14" s="67">
        <f>F14+G14+H14+I14</f>
        <v>42026.17</v>
      </c>
    </row>
    <row r="15" spans="1:13" ht="14.25" customHeight="1">
      <c r="A15" s="102" t="s">
        <v>26</v>
      </c>
      <c r="B15" s="92" t="s">
        <v>32</v>
      </c>
      <c r="C15" s="109" t="str">
        <f>'[1] Planilha pav Mcidade 2015 PA'!$C$28</f>
        <v>EXEC. PAVIMENTAÇÃO DA RUA Mariana Rabelo Rodrigues- Bairro Santana do Capivari ( LARG. 6,00 X 166,20 DE COMP.)</v>
      </c>
      <c r="D15" s="38" t="s">
        <v>9</v>
      </c>
      <c r="E15" s="58">
        <f>E16/$E$34</f>
        <v>0.35681590615230213</v>
      </c>
      <c r="F15" s="58"/>
      <c r="G15" s="58">
        <v>0.2</v>
      </c>
      <c r="H15" s="58">
        <v>0.2</v>
      </c>
      <c r="I15" s="59">
        <v>0.2</v>
      </c>
      <c r="J15" s="58">
        <v>0.2</v>
      </c>
      <c r="K15" s="60">
        <v>0.2</v>
      </c>
      <c r="M15" s="54">
        <f aca="true" t="shared" si="3" ref="M15:M20">G15+H15+I15+J15+K15</f>
        <v>1</v>
      </c>
    </row>
    <row r="16" spans="1:13" ht="22.5" customHeight="1" thickBot="1">
      <c r="A16" s="105"/>
      <c r="B16" s="123"/>
      <c r="C16" s="110"/>
      <c r="D16" s="38" t="s">
        <v>10</v>
      </c>
      <c r="E16" s="52">
        <f>'[1] Planilha pav Mcidade 2015 PA'!$H$28</f>
        <v>89548.0564</v>
      </c>
      <c r="F16" s="52">
        <f aca="true" t="shared" si="4" ref="F16:K16">F15*$E$16</f>
        <v>0</v>
      </c>
      <c r="G16" s="52">
        <f t="shared" si="4"/>
        <v>17909.61128</v>
      </c>
      <c r="H16" s="52">
        <f t="shared" si="4"/>
        <v>17909.61128</v>
      </c>
      <c r="I16" s="52">
        <f t="shared" si="4"/>
        <v>17909.61128</v>
      </c>
      <c r="J16" s="52">
        <f t="shared" si="4"/>
        <v>17909.61128</v>
      </c>
      <c r="K16" s="57">
        <f t="shared" si="4"/>
        <v>17909.61128</v>
      </c>
      <c r="M16" s="67">
        <f t="shared" si="3"/>
        <v>89548.0564</v>
      </c>
    </row>
    <row r="17" spans="1:13" ht="14.25" customHeight="1">
      <c r="A17" s="102" t="s">
        <v>39</v>
      </c>
      <c r="B17" s="92" t="s">
        <v>38</v>
      </c>
      <c r="C17" s="109" t="str">
        <f>'[2] Planilha pav Mcidade 2015 PA'!$C$34</f>
        <v>EXEC. PAVIMENTAÇÃO DA RUA DORCAS RIBEIRO RODRIGUES-Trecho - Bairro Santana do Capivari - ( 6,00 larg x 163,35 comprimento )</v>
      </c>
      <c r="D17" s="38" t="s">
        <v>9</v>
      </c>
      <c r="E17" s="58">
        <f>E18/$E$34</f>
        <v>0.35069831747197017</v>
      </c>
      <c r="F17" s="50"/>
      <c r="G17" s="58">
        <v>0.4</v>
      </c>
      <c r="H17" s="58">
        <v>0.2</v>
      </c>
      <c r="I17" s="59">
        <v>0.2</v>
      </c>
      <c r="J17" s="44">
        <v>0.1</v>
      </c>
      <c r="K17" s="66">
        <v>0.1</v>
      </c>
      <c r="M17" s="54">
        <f t="shared" si="3"/>
        <v>1</v>
      </c>
    </row>
    <row r="18" spans="1:13" ht="21.75" customHeight="1" thickBot="1">
      <c r="A18" s="105"/>
      <c r="B18" s="123"/>
      <c r="C18" s="110"/>
      <c r="D18" s="38" t="s">
        <v>10</v>
      </c>
      <c r="E18" s="52">
        <f>'[1] Planilha pav Mcidade 2015 PA'!$H$34</f>
        <v>88012.76</v>
      </c>
      <c r="F18" s="52">
        <f>E18*F17</f>
        <v>0</v>
      </c>
      <c r="G18" s="52">
        <f>E18*G17</f>
        <v>35205.104</v>
      </c>
      <c r="H18" s="52">
        <f>E18*H17</f>
        <v>17602.552</v>
      </c>
      <c r="I18" s="52">
        <f>E18*I17</f>
        <v>17602.552</v>
      </c>
      <c r="J18" s="52">
        <f>E18*J17</f>
        <v>8801.276</v>
      </c>
      <c r="K18" s="52">
        <f>E18*K17</f>
        <v>8801.276</v>
      </c>
      <c r="M18" s="67">
        <f t="shared" si="3"/>
        <v>88012.76</v>
      </c>
    </row>
    <row r="19" spans="1:13" ht="14.25" customHeight="1">
      <c r="A19" s="102"/>
      <c r="B19" s="92"/>
      <c r="C19" s="109"/>
      <c r="D19" s="38" t="s">
        <v>9</v>
      </c>
      <c r="E19" s="58">
        <f>E20/$E$34</f>
        <v>0</v>
      </c>
      <c r="F19" s="58"/>
      <c r="G19" s="58"/>
      <c r="H19" s="58"/>
      <c r="I19" s="59"/>
      <c r="J19" s="58"/>
      <c r="K19" s="60"/>
      <c r="M19" s="54">
        <f t="shared" si="3"/>
        <v>0</v>
      </c>
    </row>
    <row r="20" spans="1:13" ht="18" customHeight="1" thickBot="1">
      <c r="A20" s="105"/>
      <c r="B20" s="123"/>
      <c r="C20" s="110"/>
      <c r="D20" s="38" t="s">
        <v>10</v>
      </c>
      <c r="E20" s="52">
        <f>'[1] Planilha pav Mcidade 2015 PA'!$H$46</f>
        <v>0</v>
      </c>
      <c r="F20" s="52"/>
      <c r="G20" s="52"/>
      <c r="H20" s="52"/>
      <c r="I20" s="52"/>
      <c r="J20" s="52"/>
      <c r="K20" s="57"/>
      <c r="M20" s="67">
        <f t="shared" si="3"/>
        <v>0</v>
      </c>
    </row>
    <row r="21" spans="1:13" ht="14.25" customHeight="1">
      <c r="A21" s="102"/>
      <c r="B21" s="92"/>
      <c r="C21" s="109"/>
      <c r="D21" s="38" t="s">
        <v>9</v>
      </c>
      <c r="E21" s="58">
        <f>E22/$E$34</f>
        <v>0</v>
      </c>
      <c r="F21" s="58"/>
      <c r="G21" s="50"/>
      <c r="H21" s="42"/>
      <c r="I21" s="59"/>
      <c r="J21" s="44"/>
      <c r="K21" s="60"/>
      <c r="L21" s="54"/>
      <c r="M21" s="54">
        <f>F21+G21+H21+I21+J21+K21</f>
        <v>0</v>
      </c>
    </row>
    <row r="22" spans="1:13" ht="14.25" customHeight="1" thickBot="1">
      <c r="A22" s="105"/>
      <c r="B22" s="123"/>
      <c r="C22" s="110"/>
      <c r="D22" s="38" t="s">
        <v>10</v>
      </c>
      <c r="E22" s="52">
        <f>'[1] Planilha pav Mcidade 2015 PA'!$H$52</f>
        <v>0</v>
      </c>
      <c r="F22" s="52"/>
      <c r="G22" s="52"/>
      <c r="H22" s="52"/>
      <c r="I22" s="52"/>
      <c r="J22" s="53"/>
      <c r="K22" s="57"/>
      <c r="M22" s="67">
        <f>F22+G22+H22+I22+J22+K22</f>
        <v>0</v>
      </c>
    </row>
    <row r="23" spans="1:13" ht="14.25" customHeight="1">
      <c r="A23" s="102"/>
      <c r="B23" s="92"/>
      <c r="C23" s="124"/>
      <c r="D23" s="65" t="s">
        <v>9</v>
      </c>
      <c r="E23" s="58">
        <f>E24/$E$34</f>
        <v>0</v>
      </c>
      <c r="F23" s="58"/>
      <c r="G23" s="58"/>
      <c r="H23" s="58"/>
      <c r="I23" s="43"/>
      <c r="J23" s="44"/>
      <c r="K23" s="60"/>
      <c r="M23" s="54">
        <f>I23+J23+K23</f>
        <v>0</v>
      </c>
    </row>
    <row r="24" spans="1:13" ht="14.25" customHeight="1">
      <c r="A24" s="105"/>
      <c r="B24" s="123"/>
      <c r="C24" s="125"/>
      <c r="D24" s="65" t="s">
        <v>10</v>
      </c>
      <c r="E24" s="52">
        <f>'[1] Planilha pav Mcidade 2015 PA'!$H$58</f>
        <v>0</v>
      </c>
      <c r="F24" s="52"/>
      <c r="G24" s="52"/>
      <c r="H24" s="52"/>
      <c r="I24" s="53"/>
      <c r="J24" s="53"/>
      <c r="K24" s="57"/>
      <c r="M24" s="67">
        <f>I24+J24+K24</f>
        <v>0</v>
      </c>
    </row>
    <row r="25" spans="1:11" ht="14.25" customHeight="1">
      <c r="A25" s="104"/>
      <c r="B25" s="126"/>
      <c r="C25" s="124"/>
      <c r="D25" s="38" t="s">
        <v>9</v>
      </c>
      <c r="E25" s="58">
        <f>E26/$E$34</f>
        <v>0</v>
      </c>
      <c r="F25" s="42"/>
      <c r="G25" s="42"/>
      <c r="H25" s="42"/>
      <c r="I25" s="43"/>
      <c r="J25" s="58"/>
      <c r="K25" s="56"/>
    </row>
    <row r="26" spans="1:11" ht="14.25" customHeight="1" thickBot="1">
      <c r="A26" s="105"/>
      <c r="B26" s="127"/>
      <c r="C26" s="125"/>
      <c r="D26" s="38" t="s">
        <v>10</v>
      </c>
      <c r="E26" s="52"/>
      <c r="F26" s="53">
        <f>F25*$E$26</f>
        <v>0</v>
      </c>
      <c r="G26" s="63"/>
      <c r="H26" s="53"/>
      <c r="I26" s="53"/>
      <c r="J26" s="52"/>
      <c r="K26" s="57"/>
    </row>
    <row r="27" spans="1:11" ht="14.25" customHeight="1">
      <c r="A27" s="105"/>
      <c r="B27" s="107"/>
      <c r="C27" s="109"/>
      <c r="D27" s="38" t="s">
        <v>9</v>
      </c>
      <c r="E27" s="58">
        <f>E28/$E$34</f>
        <v>0</v>
      </c>
      <c r="F27" s="50"/>
      <c r="G27" s="58"/>
      <c r="H27" s="58"/>
      <c r="I27" s="43"/>
      <c r="J27" s="58"/>
      <c r="K27" s="56"/>
    </row>
    <row r="28" spans="1:11" ht="19.5" customHeight="1" thickBot="1">
      <c r="A28" s="105"/>
      <c r="B28" s="108"/>
      <c r="C28" s="110"/>
      <c r="D28" s="38" t="s">
        <v>10</v>
      </c>
      <c r="E28" s="52"/>
      <c r="F28" s="52">
        <f>F27*$E$28</f>
        <v>0</v>
      </c>
      <c r="G28" s="52"/>
      <c r="H28" s="64"/>
      <c r="I28" s="53"/>
      <c r="J28" s="52"/>
      <c r="K28" s="57"/>
    </row>
    <row r="29" spans="1:11" ht="14.25" customHeight="1">
      <c r="A29" s="105"/>
      <c r="B29" s="107"/>
      <c r="C29" s="109"/>
      <c r="D29" s="38" t="s">
        <v>9</v>
      </c>
      <c r="E29" s="58">
        <f>E30/$E$34</f>
        <v>0</v>
      </c>
      <c r="F29" s="50"/>
      <c r="G29" s="58"/>
      <c r="H29" s="58"/>
      <c r="I29" s="43"/>
      <c r="J29" s="50"/>
      <c r="K29" s="60"/>
    </row>
    <row r="30" spans="1:11" ht="14.25" customHeight="1" thickBot="1">
      <c r="A30" s="105"/>
      <c r="B30" s="108"/>
      <c r="C30" s="110"/>
      <c r="D30" s="38" t="s">
        <v>10</v>
      </c>
      <c r="E30" s="52"/>
      <c r="F30" s="52">
        <f>F29*$E$30</f>
        <v>0</v>
      </c>
      <c r="G30" s="52"/>
      <c r="H30" s="52"/>
      <c r="I30" s="53"/>
      <c r="J30" s="52"/>
      <c r="K30" s="57"/>
    </row>
    <row r="31" spans="1:11" ht="14.25" customHeight="1">
      <c r="A31" s="105"/>
      <c r="B31" s="107"/>
      <c r="C31" s="109"/>
      <c r="D31" s="38" t="s">
        <v>9</v>
      </c>
      <c r="E31" s="58">
        <f>E32/$E$34</f>
        <v>0</v>
      </c>
      <c r="F31" s="42"/>
      <c r="G31" s="42"/>
      <c r="H31" s="42"/>
      <c r="I31" s="43"/>
      <c r="J31" s="50"/>
      <c r="K31" s="60"/>
    </row>
    <row r="32" spans="1:11" ht="14.25" customHeight="1">
      <c r="A32" s="105"/>
      <c r="B32" s="108"/>
      <c r="C32" s="110"/>
      <c r="D32" s="39" t="s">
        <v>10</v>
      </c>
      <c r="E32" s="52"/>
      <c r="F32" s="53">
        <f aca="true" t="shared" si="5" ref="F32:K32">F31*$E$32</f>
        <v>0</v>
      </c>
      <c r="G32" s="53">
        <f t="shared" si="5"/>
        <v>0</v>
      </c>
      <c r="H32" s="53">
        <f t="shared" si="5"/>
        <v>0</v>
      </c>
      <c r="I32" s="53">
        <f t="shared" si="5"/>
        <v>0</v>
      </c>
      <c r="J32" s="52">
        <f t="shared" si="5"/>
        <v>0</v>
      </c>
      <c r="K32" s="57">
        <f t="shared" si="5"/>
        <v>0</v>
      </c>
    </row>
    <row r="33" spans="1:13" ht="14.25" customHeight="1">
      <c r="A33" s="117" t="s">
        <v>0</v>
      </c>
      <c r="B33" s="118"/>
      <c r="C33" s="119"/>
      <c r="D33" s="40" t="s">
        <v>9</v>
      </c>
      <c r="E33" s="51">
        <f>E9+E11+E13++E15+E17+E19+E21+E23+E25+E27+E29+E31</f>
        <v>1</v>
      </c>
      <c r="F33" s="51">
        <f aca="true" t="shared" si="6" ref="F33:K33">F34/$E$34</f>
        <v>0.258994025614154</v>
      </c>
      <c r="G33" s="51">
        <f t="shared" si="6"/>
        <v>0.24513425898082214</v>
      </c>
      <c r="H33" s="51">
        <f t="shared" si="6"/>
        <v>0.14150284472485447</v>
      </c>
      <c r="I33" s="51">
        <f t="shared" si="6"/>
        <v>0.14150284472485447</v>
      </c>
      <c r="J33" s="51">
        <f t="shared" si="6"/>
        <v>0.10643301297765746</v>
      </c>
      <c r="K33" s="51">
        <f t="shared" si="6"/>
        <v>0.10643301297765746</v>
      </c>
      <c r="L33" s="54"/>
      <c r="M33" s="54">
        <f>F33+G33+H33+I33+J33+K33</f>
        <v>1.0000000000000002</v>
      </c>
    </row>
    <row r="34" spans="1:13" ht="13.5" customHeight="1" thickBot="1">
      <c r="A34" s="120"/>
      <c r="B34" s="121"/>
      <c r="C34" s="122"/>
      <c r="D34" s="41" t="s">
        <v>10</v>
      </c>
      <c r="E34" s="70">
        <f>E10+E12+E14+E16+E18+E20+E22+E24+E26+E28+E30+E32</f>
        <v>250964.3064</v>
      </c>
      <c r="F34" s="70">
        <f>F10+F12+F14+F16+F18+F20+F22+F24</f>
        <v>64998.256</v>
      </c>
      <c r="G34" s="70">
        <f>G10+G12+G14+G16+G18+G20+G22+G24</f>
        <v>61519.94928</v>
      </c>
      <c r="H34" s="70">
        <f>H10+H12+H14+H16+H18+H20+H22+H24+H26+H28+H30+H32</f>
        <v>35512.16328</v>
      </c>
      <c r="I34" s="70">
        <f>I10+I12+I14+I16+I18+I20+I22+I24+I26+I28+I30+I32</f>
        <v>35512.16328</v>
      </c>
      <c r="J34" s="70">
        <f>J12+J14+J16+J18+J20+J22+J24</f>
        <v>26710.887280000003</v>
      </c>
      <c r="K34" s="71">
        <f>K10+K12+K14+K16+K18+K20+K22+K24+K26+K28+K30+K32</f>
        <v>26710.887280000003</v>
      </c>
      <c r="L34" s="61"/>
      <c r="M34" s="67">
        <f>F34+G34+H34+I34+J34+K34</f>
        <v>250964.3064</v>
      </c>
    </row>
    <row r="35" spans="1:13" ht="13.5" customHeight="1">
      <c r="A35" s="68"/>
      <c r="B35" s="68"/>
      <c r="C35" s="68"/>
      <c r="D35" s="69"/>
      <c r="E35" s="72"/>
      <c r="F35" s="73">
        <f>F33</f>
        <v>0.258994025614154</v>
      </c>
      <c r="G35" s="73">
        <f>F35+G33</f>
        <v>0.5041282845949762</v>
      </c>
      <c r="H35" s="73">
        <f>G35+H33</f>
        <v>0.6456311293198307</v>
      </c>
      <c r="I35" s="73">
        <f>H35+I33</f>
        <v>0.7871339740446852</v>
      </c>
      <c r="J35" s="73">
        <f>I35+J33</f>
        <v>0.8935669870223427</v>
      </c>
      <c r="K35" s="73">
        <f>J35+K33</f>
        <v>1.0000000000000002</v>
      </c>
      <c r="L35" s="61"/>
      <c r="M35" s="67"/>
    </row>
    <row r="36" spans="1:11" ht="3.75" customHeight="1" thickBot="1">
      <c r="A36" s="4"/>
      <c r="B36" s="4"/>
      <c r="C36" s="4"/>
      <c r="D36" s="5"/>
      <c r="E36" s="5"/>
      <c r="F36" s="4"/>
      <c r="G36" s="4"/>
      <c r="H36" s="4"/>
      <c r="I36" s="4"/>
      <c r="J36" s="4"/>
      <c r="K36" s="4"/>
    </row>
    <row r="37" spans="1:13" ht="14.25" customHeight="1">
      <c r="A37" s="19"/>
      <c r="B37" s="20"/>
      <c r="C37" s="20"/>
      <c r="D37" s="20"/>
      <c r="E37" s="20"/>
      <c r="F37" s="20"/>
      <c r="G37" s="21"/>
      <c r="H37" s="22"/>
      <c r="I37" s="23"/>
      <c r="J37" s="23"/>
      <c r="K37" s="24"/>
      <c r="M37" s="6" t="s">
        <v>1</v>
      </c>
    </row>
    <row r="38" spans="1:13" ht="14.25" customHeight="1">
      <c r="A38" s="25"/>
      <c r="B38" s="18"/>
      <c r="C38" s="111" t="s">
        <v>33</v>
      </c>
      <c r="D38" s="112"/>
      <c r="E38" s="46"/>
      <c r="F38" s="114" t="s">
        <v>37</v>
      </c>
      <c r="G38" s="115"/>
      <c r="H38" s="7" t="s">
        <v>11</v>
      </c>
      <c r="I38" s="75" t="s">
        <v>40</v>
      </c>
      <c r="J38" s="75"/>
      <c r="K38" s="75"/>
      <c r="L38" s="74"/>
      <c r="M38" s="74"/>
    </row>
    <row r="39" spans="1:11" ht="14.25" customHeight="1">
      <c r="A39" s="26"/>
      <c r="B39" s="113" t="s">
        <v>19</v>
      </c>
      <c r="C39" s="113"/>
      <c r="D39" s="9"/>
      <c r="E39" s="106" t="s">
        <v>16</v>
      </c>
      <c r="F39" s="106"/>
      <c r="G39" s="45"/>
      <c r="H39" s="11"/>
      <c r="I39" s="8"/>
      <c r="J39" s="8"/>
      <c r="K39" s="27"/>
    </row>
    <row r="40" spans="1:11" ht="13.5" customHeight="1">
      <c r="A40" s="28"/>
      <c r="B40" s="112" t="s">
        <v>25</v>
      </c>
      <c r="C40" s="112"/>
      <c r="D40" s="12"/>
      <c r="E40" s="12"/>
      <c r="F40" s="13"/>
      <c r="G40" s="10"/>
      <c r="H40" s="11"/>
      <c r="I40" s="8"/>
      <c r="J40" s="8"/>
      <c r="K40" s="27"/>
    </row>
    <row r="41" spans="1:11" ht="14.25" customHeight="1" thickBot="1">
      <c r="A41" s="47"/>
      <c r="B41" s="116" t="s">
        <v>17</v>
      </c>
      <c r="C41" s="116"/>
      <c r="D41" s="48"/>
      <c r="E41" s="48"/>
      <c r="F41" s="29"/>
      <c r="G41" s="30"/>
      <c r="H41" s="31"/>
      <c r="I41" s="29"/>
      <c r="J41" s="29"/>
      <c r="K41" s="32"/>
    </row>
    <row r="42" ht="13.5" customHeight="1"/>
    <row r="43" ht="13.5" customHeight="1"/>
    <row r="44" ht="13.5" customHeight="1"/>
  </sheetData>
  <sheetProtection/>
  <mergeCells count="53">
    <mergeCell ref="A13:A14"/>
    <mergeCell ref="B13:B14"/>
    <mergeCell ref="C13:C14"/>
    <mergeCell ref="A17:A18"/>
    <mergeCell ref="B17:B18"/>
    <mergeCell ref="C17:C18"/>
    <mergeCell ref="A15:A16"/>
    <mergeCell ref="C15:C16"/>
    <mergeCell ref="B15:B16"/>
    <mergeCell ref="A19:A20"/>
    <mergeCell ref="C25:C26"/>
    <mergeCell ref="A27:A28"/>
    <mergeCell ref="C19:C20"/>
    <mergeCell ref="B19:B20"/>
    <mergeCell ref="B23:B24"/>
    <mergeCell ref="B25:B26"/>
    <mergeCell ref="A23:A24"/>
    <mergeCell ref="A25:A26"/>
    <mergeCell ref="B27:B28"/>
    <mergeCell ref="B40:C40"/>
    <mergeCell ref="B41:C41"/>
    <mergeCell ref="A33:C34"/>
    <mergeCell ref="A21:A22"/>
    <mergeCell ref="B21:B22"/>
    <mergeCell ref="C21:C22"/>
    <mergeCell ref="C23:C24"/>
    <mergeCell ref="C27:C28"/>
    <mergeCell ref="A29:A30"/>
    <mergeCell ref="A31:A32"/>
    <mergeCell ref="E39:F39"/>
    <mergeCell ref="B29:B30"/>
    <mergeCell ref="C29:C30"/>
    <mergeCell ref="B31:B32"/>
    <mergeCell ref="C31:C32"/>
    <mergeCell ref="C38:D38"/>
    <mergeCell ref="B39:C39"/>
    <mergeCell ref="F38:G38"/>
    <mergeCell ref="B11:B12"/>
    <mergeCell ref="C11:C12"/>
    <mergeCell ref="D7:H7"/>
    <mergeCell ref="A7:C7"/>
    <mergeCell ref="A9:A10"/>
    <mergeCell ref="A11:A12"/>
    <mergeCell ref="I38:K38"/>
    <mergeCell ref="A3:K3"/>
    <mergeCell ref="A5:K5"/>
    <mergeCell ref="I6:K6"/>
    <mergeCell ref="A6:C6"/>
    <mergeCell ref="D6:E6"/>
    <mergeCell ref="F6:G6"/>
    <mergeCell ref="I7:K7"/>
    <mergeCell ref="B9:B10"/>
    <mergeCell ref="C9:C10"/>
  </mergeCells>
  <printOptions/>
  <pageMargins left="0.3937007874015748" right="0.3937007874015748" top="0.6" bottom="0.1968503937007874" header="0.18" footer="0"/>
  <pageSetup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Ricardo</cp:lastModifiedBy>
  <cp:lastPrinted>2014-05-20T21:52:44Z</cp:lastPrinted>
  <dcterms:created xsi:type="dcterms:W3CDTF">2006-09-22T13:55:22Z</dcterms:created>
  <dcterms:modified xsi:type="dcterms:W3CDTF">2017-03-29T20:06:39Z</dcterms:modified>
  <cp:category/>
  <cp:version/>
  <cp:contentType/>
  <cp:contentStatus/>
</cp:coreProperties>
</file>