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170" windowWidth="11355" windowHeight="8445" activeTab="0"/>
  </bookViews>
  <sheets>
    <sheet name=" Planilha pav Mcidade 2015 PA" sheetId="1" r:id="rId1"/>
  </sheets>
  <externalReferences>
    <externalReference r:id="rId4"/>
  </externalReferences>
  <definedNames>
    <definedName name="_xlnm.Print_Area" localSheetId="0">' Planilha pav Mcidade 2015 PA'!$A$1:$H$53</definedName>
  </definedNames>
  <calcPr fullCalcOnLoad="1"/>
</workbook>
</file>

<file path=xl/sharedStrings.xml><?xml version="1.0" encoding="utf-8"?>
<sst xmlns="http://schemas.openxmlformats.org/spreadsheetml/2006/main" count="93" uniqueCount="70">
  <si>
    <t>ITEM</t>
  </si>
  <si>
    <t>DESCRIÇÃO</t>
  </si>
  <si>
    <t>UNIDADE</t>
  </si>
  <si>
    <t>PLANILHA ORÇAMENTÁRIA DE CUSTOS</t>
  </si>
  <si>
    <t>CÓDIGO</t>
  </si>
  <si>
    <t>DIRETA</t>
  </si>
  <si>
    <t>INDIRETA</t>
  </si>
  <si>
    <t>(    )</t>
  </si>
  <si>
    <t>PREÇO TOTAL</t>
  </si>
  <si>
    <t>CREA</t>
  </si>
  <si>
    <t xml:space="preserve">FORMA DE EXECUÇÃO: </t>
  </si>
  <si>
    <t>Carimbo e assinatura do engenheiro responsável técnico pela elaboração da planilha</t>
  </si>
  <si>
    <t>Carimbo e assinatura do prefeito</t>
  </si>
  <si>
    <r>
      <t xml:space="preserve">(  </t>
    </r>
    <r>
      <rPr>
        <b/>
        <sz val="10"/>
        <color indexed="10"/>
        <rFont val="Arial"/>
        <family val="2"/>
      </rPr>
      <t xml:space="preserve">x </t>
    </r>
    <r>
      <rPr>
        <b/>
        <sz val="10"/>
        <rFont val="Arial"/>
        <family val="2"/>
      </rPr>
      <t xml:space="preserve"> )</t>
    </r>
  </si>
  <si>
    <r>
      <t xml:space="preserve">FOLHA Nº: </t>
    </r>
    <r>
      <rPr>
        <b/>
        <sz val="10"/>
        <color indexed="10"/>
        <rFont val="Arial"/>
        <family val="2"/>
      </rPr>
      <t>01/01</t>
    </r>
  </si>
  <si>
    <t>M2</t>
  </si>
  <si>
    <t>2.1</t>
  </si>
  <si>
    <t>TOTAL GERAL DA OBRA</t>
  </si>
  <si>
    <t>SUB TOT</t>
  </si>
  <si>
    <t xml:space="preserve">A N E X O   I </t>
  </si>
  <si>
    <t>QUANT</t>
  </si>
  <si>
    <t xml:space="preserve">PAV-001 </t>
  </si>
  <si>
    <t>2.2</t>
  </si>
  <si>
    <t>M</t>
  </si>
  <si>
    <t>2.3</t>
  </si>
  <si>
    <t xml:space="preserve">MEIO FIO(GUIA) DE CONCRETO PRÉ MOLDADO 10X12X30X100 FCK 25 C/ ESCAV. E REATERRO </t>
  </si>
  <si>
    <t>1.1</t>
  </si>
  <si>
    <t>1.2</t>
  </si>
  <si>
    <t>1.3</t>
  </si>
  <si>
    <t>PREÇO UNITÁRIO S/ BDI</t>
  </si>
  <si>
    <t>PREÇO UNITÁRIO C/ BDI</t>
  </si>
  <si>
    <t>1.4</t>
  </si>
  <si>
    <t>3.1</t>
  </si>
  <si>
    <t>3.2</t>
  </si>
  <si>
    <t>3.3</t>
  </si>
  <si>
    <t>3.4</t>
  </si>
  <si>
    <t>4.1</t>
  </si>
  <si>
    <t>4.2</t>
  </si>
  <si>
    <t>4.3</t>
  </si>
  <si>
    <t>4.4</t>
  </si>
  <si>
    <t>73892/002</t>
  </si>
  <si>
    <t>PAULO MANCILHA RANGEL   - PREFEITO MUNICIPAL</t>
  </si>
  <si>
    <r>
      <t xml:space="preserve">PREFEITURA: </t>
    </r>
    <r>
      <rPr>
        <b/>
        <sz val="10"/>
        <color indexed="10"/>
        <rFont val="Arial"/>
        <family val="2"/>
      </rPr>
      <t>Prefeitura Municipal de Pouso Alto</t>
    </r>
    <r>
      <rPr>
        <b/>
        <sz val="10"/>
        <rFont val="Arial"/>
        <family val="2"/>
      </rPr>
      <t xml:space="preserve"> </t>
    </r>
  </si>
  <si>
    <r>
      <t xml:space="preserve">LOCAL: Vários Bairros </t>
    </r>
    <r>
      <rPr>
        <b/>
        <sz val="10"/>
        <color indexed="10"/>
        <rFont val="Arial"/>
        <family val="2"/>
      </rPr>
      <t xml:space="preserve"> - Municipio de Pouso Alto</t>
    </r>
  </si>
  <si>
    <r>
      <t xml:space="preserve">PRAZO DE EXECUÇÃO: </t>
    </r>
    <r>
      <rPr>
        <b/>
        <sz val="10"/>
        <color indexed="10"/>
        <rFont val="Arial"/>
        <family val="2"/>
      </rPr>
      <t xml:space="preserve"> 06(Seis)  Meses</t>
    </r>
  </si>
  <si>
    <r>
      <t>REGIÃO/MÊS DE REFERÊNCIA: SINAPE -MG</t>
    </r>
    <r>
      <rPr>
        <b/>
        <sz val="10"/>
        <color indexed="10"/>
        <rFont val="Arial"/>
        <family val="2"/>
      </rPr>
      <t xml:space="preserve"> - MAI/16</t>
    </r>
  </si>
  <si>
    <t>EXEC. PAVIMENTAÇÃO DA RUA Luiz Carlos da Silva -Trecho- B. Santana do Capivari ( LARG. 6,00 X 14,00 DE COMP. )</t>
  </si>
  <si>
    <t>EXEC. PAVIMENTAÇÃO DE TRECHO DA  RUA Antonio Rodrigues da Fonseca  - Bairro Santana do Capivari  ( LARG. 6,00 X 72,50 DE COMP.)</t>
  </si>
  <si>
    <t xml:space="preserve">PAV-002 </t>
  </si>
  <si>
    <t xml:space="preserve">PAV-003 </t>
  </si>
  <si>
    <t>PAV-004</t>
  </si>
  <si>
    <r>
      <t>DATA: 08</t>
    </r>
    <r>
      <rPr>
        <b/>
        <sz val="10"/>
        <color indexed="10"/>
        <rFont val="Arial"/>
        <family val="2"/>
      </rPr>
      <t>/08/2016</t>
    </r>
  </si>
  <si>
    <r>
      <t>OBRA:</t>
    </r>
    <r>
      <rPr>
        <b/>
        <sz val="9"/>
        <color indexed="10"/>
        <rFont val="Arial"/>
        <family val="2"/>
      </rPr>
      <t>E</t>
    </r>
    <r>
      <rPr>
        <b/>
        <sz val="9"/>
        <color indexed="10"/>
        <rFont val="Arial"/>
        <family val="2"/>
      </rPr>
      <t>xecução de</t>
    </r>
    <r>
      <rPr>
        <b/>
        <sz val="9"/>
        <rFont val="Arial"/>
        <family val="2"/>
      </rPr>
      <t xml:space="preserve"> </t>
    </r>
    <r>
      <rPr>
        <b/>
        <sz val="9"/>
        <color indexed="10"/>
        <rFont val="Arial"/>
        <family val="2"/>
      </rPr>
      <t>Pavimentação de Diversos  Trechos de Rua - Mcidades -2016</t>
    </r>
  </si>
  <si>
    <t>Ricardo Augusto Pinto Costa</t>
  </si>
  <si>
    <t>MEIO FIO(GUIA) DE CONCRETO PRÉ MOLDADO 10X12X30X100 FCK 25 C/ ESCAV. E REATERRO  COM REAJUNTAMENTO</t>
  </si>
  <si>
    <t>MEIO FIO(GUIA) DE CONCRETO PRÉ MOLDADO 10X12X30X100 FCK 25 C/ ESCAV. E REATERRO COM REAJUNTAMENTO.</t>
  </si>
  <si>
    <t>MEIO FIO(GUIA) DE CONCRETO PRÉ MOLDADO 10X12X30X100 FCK 25 C/ ESCAV. E REATERRO COM REAJUNTAMENTO</t>
  </si>
  <si>
    <t>PISO EM BLOCO SEXTAVADO 25X25CM, ESPESSURA 8CM, FCK = 35mpa e ASSENTADO SOBRE COLCHA O DE AREIA ESPESSURA 6CM</t>
  </si>
  <si>
    <t>BDI. COM DESONERAÇÃO</t>
  </si>
  <si>
    <t>PISO (CALCADA) EM CONCRETO (CIMENTO/AREIA/SEIXO ROLADO) PREPARO MECANICO, E ESPESSURA DE 7CM, COM JUNTA DE DILATACAO EM MADEIRA E EXECUCAO DE RAMPA DE ACESSIBILIDADE CONFORME PROJETO.</t>
  </si>
  <si>
    <t>Convenio.  GIGOVPC/2368/2016 - CONTRATO DE REPASSE OGU MCIDADES 819467/2015</t>
  </si>
  <si>
    <t>SERVIÇOS PRELIMINARES</t>
  </si>
  <si>
    <t>Placa de obra 2,00x1,25 em chapa galvanizada modelo MCIDADES, disponivel no site www.caixa.gov.br, na seção dowloaads, assunto Gestão</t>
  </si>
  <si>
    <t>m2</t>
  </si>
  <si>
    <t>74209/001</t>
  </si>
  <si>
    <t>EXEC. DE SARJETA DE C0ONCRETO USINADO IN LOCO, EM TRECHO RETO, 25CM , BASE X15 ALTURA. AP/06/2016. (CUSTO MEDIO)</t>
  </si>
  <si>
    <t>EXEC. PAVIMENTAÇÃO DA RUA Mariana Rabelo Rodrigues- Bairro Santana do Capivari ( LARG. 6,00 X 166,20 DE COMP.)</t>
  </si>
  <si>
    <t>92394</t>
  </si>
  <si>
    <t>EXEC. PAVIMENTAÇÃO DA RUA DORCAS RIBEIRO RODRIGUES-Trecho - Bairro Santana do Capivari - ( 6,00 larg x 160,00 comprimento )</t>
  </si>
  <si>
    <t>37421/D -     ARTs - 3422143 -3440028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</si>
</sst>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0.000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0"/>
    </font>
    <font>
      <sz val="11"/>
      <color indexed="8"/>
      <name val="Arial"/>
      <family val="0"/>
    </font>
    <font>
      <sz val="9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2" fillId="28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5" fillId="20" borderId="5" applyNumberFormat="0" applyAlignment="0" applyProtection="0"/>
    <xf numFmtId="16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11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2" fontId="1" fillId="0" borderId="15" xfId="62" applyNumberFormat="1" applyFont="1" applyFill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left" vertical="center" wrapText="1"/>
    </xf>
    <xf numFmtId="2" fontId="10" fillId="0" borderId="15" xfId="62" applyNumberFormat="1" applyFont="1" applyFill="1" applyBorder="1" applyAlignment="1">
      <alignment horizontal="center" vertical="center" wrapText="1"/>
    </xf>
    <xf numFmtId="4" fontId="10" fillId="0" borderId="15" xfId="0" applyNumberFormat="1" applyFont="1" applyBorder="1" applyAlignment="1">
      <alignment horizontal="center" vertical="center" wrapText="1"/>
    </xf>
    <xf numFmtId="4" fontId="10" fillId="0" borderId="16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10" fontId="7" fillId="0" borderId="17" xfId="51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3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2" fontId="1" fillId="0" borderId="18" xfId="62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 applyProtection="1">
      <alignment horizontal="center"/>
      <protection/>
    </xf>
    <xf numFmtId="49" fontId="1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4" fontId="8" fillId="0" borderId="19" xfId="0" applyNumberFormat="1" applyFont="1" applyBorder="1" applyAlignment="1">
      <alignment horizontal="center" vertical="center" wrapText="1"/>
    </xf>
    <xf numFmtId="4" fontId="8" fillId="0" borderId="20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4" fontId="8" fillId="0" borderId="21" xfId="0" applyNumberFormat="1" applyFont="1" applyBorder="1" applyAlignment="1">
      <alignment horizontal="center" vertical="center" wrapText="1"/>
    </xf>
    <xf numFmtId="0" fontId="1" fillId="0" borderId="18" xfId="0" applyFont="1" applyFill="1" applyBorder="1" applyAlignment="1" applyProtection="1">
      <alignment horizontal="center" vertical="center"/>
      <protection/>
    </xf>
    <xf numFmtId="49" fontId="6" fillId="0" borderId="22" xfId="0" applyNumberFormat="1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horizontal="left" vertical="center" wrapText="1"/>
    </xf>
    <xf numFmtId="2" fontId="1" fillId="0" borderId="23" xfId="62" applyNumberFormat="1" applyFont="1" applyFill="1" applyBorder="1" applyAlignment="1">
      <alignment horizontal="center" vertical="center" wrapText="1"/>
    </xf>
    <xf numFmtId="4" fontId="1" fillId="0" borderId="23" xfId="0" applyNumberFormat="1" applyFont="1" applyFill="1" applyBorder="1" applyAlignment="1">
      <alignment horizontal="center" vertical="center" wrapText="1"/>
    </xf>
    <xf numFmtId="4" fontId="1" fillId="0" borderId="23" xfId="0" applyNumberFormat="1" applyFont="1" applyBorder="1" applyAlignment="1">
      <alignment horizontal="center" vertical="center" wrapText="1"/>
    </xf>
    <xf numFmtId="4" fontId="1" fillId="0" borderId="24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8" fillId="0" borderId="25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2" fillId="0" borderId="18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28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49" fontId="8" fillId="0" borderId="30" xfId="0" applyNumberFormat="1" applyFont="1" applyBorder="1" applyAlignment="1">
      <alignment horizontal="center" vertical="center" wrapText="1"/>
    </xf>
    <xf numFmtId="0" fontId="8" fillId="0" borderId="30" xfId="0" applyFont="1" applyBorder="1" applyAlignment="1">
      <alignment horizontal="left" vertical="center" wrapText="1"/>
    </xf>
    <xf numFmtId="2" fontId="1" fillId="0" borderId="30" xfId="62" applyNumberFormat="1" applyFont="1" applyFill="1" applyBorder="1" applyAlignment="1">
      <alignment horizontal="center" vertical="center" wrapText="1"/>
    </xf>
    <xf numFmtId="4" fontId="1" fillId="0" borderId="30" xfId="0" applyNumberFormat="1" applyFont="1" applyBorder="1" applyAlignment="1">
      <alignment horizontal="center" vertical="center" wrapText="1"/>
    </xf>
    <xf numFmtId="4" fontId="8" fillId="0" borderId="30" xfId="0" applyNumberFormat="1" applyFont="1" applyBorder="1" applyAlignment="1">
      <alignment horizontal="center" vertical="center" wrapText="1"/>
    </xf>
    <xf numFmtId="4" fontId="8" fillId="0" borderId="31" xfId="0" applyNumberFormat="1" applyFont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left" vertical="top" wrapText="1"/>
    </xf>
    <xf numFmtId="0" fontId="0" fillId="0" borderId="18" xfId="0" applyFont="1" applyFill="1" applyBorder="1" applyAlignment="1">
      <alignment horizontal="center" vertical="center"/>
    </xf>
    <xf numFmtId="2" fontId="0" fillId="0" borderId="18" xfId="0" applyNumberFormat="1" applyFont="1" applyFill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1" fillId="0" borderId="35" xfId="0" applyFont="1" applyBorder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3" fillId="0" borderId="36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39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0" fontId="2" fillId="0" borderId="41" xfId="0" applyFont="1" applyFill="1" applyBorder="1" applyAlignment="1">
      <alignment horizontal="left" vertical="top"/>
    </xf>
    <xf numFmtId="0" fontId="2" fillId="0" borderId="42" xfId="0" applyFont="1" applyFill="1" applyBorder="1" applyAlignment="1">
      <alignment horizontal="left" vertical="top"/>
    </xf>
    <xf numFmtId="0" fontId="2" fillId="0" borderId="43" xfId="0" applyFont="1" applyFill="1" applyBorder="1" applyAlignment="1">
      <alignment horizontal="left" vertical="top"/>
    </xf>
    <xf numFmtId="0" fontId="8" fillId="0" borderId="3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23" xfId="0" applyFill="1" applyBorder="1" applyAlignment="1">
      <alignment horizontal="center"/>
    </xf>
    <xf numFmtId="0" fontId="11" fillId="0" borderId="32" xfId="0" applyFont="1" applyFill="1" applyBorder="1" applyAlignment="1">
      <alignment horizontal="left" vertical="top"/>
    </xf>
    <xf numFmtId="0" fontId="11" fillId="0" borderId="12" xfId="0" applyFont="1" applyFill="1" applyBorder="1" applyAlignment="1">
      <alignment horizontal="left" vertical="top"/>
    </xf>
    <xf numFmtId="0" fontId="11" fillId="0" borderId="33" xfId="0" applyFont="1" applyFill="1" applyBorder="1" applyAlignment="1">
      <alignment horizontal="left" vertical="top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left" vertical="center"/>
    </xf>
    <xf numFmtId="0" fontId="2" fillId="0" borderId="50" xfId="0" applyFont="1" applyFill="1" applyBorder="1" applyAlignment="1">
      <alignment horizontal="left" vertical="center"/>
    </xf>
    <xf numFmtId="0" fontId="2" fillId="0" borderId="51" xfId="0" applyFont="1" applyFill="1" applyBorder="1" applyAlignment="1">
      <alignment horizontal="lef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66675</xdr:rowOff>
    </xdr:from>
    <xdr:to>
      <xdr:col>4</xdr:col>
      <xdr:colOff>19050</xdr:colOff>
      <xdr:row>0</xdr:row>
      <xdr:rowOff>704850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1190625" y="66675"/>
          <a:ext cx="542925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PREFEITURA MUNICIPAL DE POUSO ALTO - MG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Departamento de Compras e Obras públicas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 de Projetos e Custos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Diretoria de Custos</a:t>
          </a:r>
        </a:p>
      </xdr:txBody>
    </xdr:sp>
    <xdr:clientData/>
  </xdr:twoCellAnchor>
  <xdr:twoCellAnchor>
    <xdr:from>
      <xdr:col>0</xdr:col>
      <xdr:colOff>47625</xdr:colOff>
      <xdr:row>49</xdr:row>
      <xdr:rowOff>47625</xdr:rowOff>
    </xdr:from>
    <xdr:to>
      <xdr:col>8</xdr:col>
      <xdr:colOff>0</xdr:colOff>
      <xdr:row>52</xdr:row>
      <xdr:rowOff>152400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47625" y="13096875"/>
          <a:ext cx="94964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PREFEITURA MUNICIPAL DE POUSO ALTO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OBRAS PÚBLICAS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Projetos e Custos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DEP. COMPRAS E LICITAÇÕES</a:t>
          </a:r>
        </a:p>
      </xdr:txBody>
    </xdr:sp>
    <xdr:clientData/>
  </xdr:twoCellAnchor>
  <xdr:twoCellAnchor>
    <xdr:from>
      <xdr:col>0</xdr:col>
      <xdr:colOff>266700</xdr:colOff>
      <xdr:row>0</xdr:row>
      <xdr:rowOff>0</xdr:rowOff>
    </xdr:from>
    <xdr:to>
      <xdr:col>1</xdr:col>
      <xdr:colOff>600075</xdr:colOff>
      <xdr:row>0</xdr:row>
      <xdr:rowOff>657225</xdr:rowOff>
    </xdr:to>
    <xdr:pic>
      <xdr:nvPicPr>
        <xdr:cNvPr id="3" name="Picture 8" descr="Imagens 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6953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EM&#211;RIA%20DE%20C&#193;LCULO%20DAS%20RUAS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Plan3"/>
    </sheetNames>
    <sheetDataSet>
      <sheetData sheetId="0">
        <row r="5">
          <cell r="J5">
            <v>310.2</v>
          </cell>
          <cell r="K5">
            <v>112.8</v>
          </cell>
          <cell r="P5">
            <v>112.8</v>
          </cell>
          <cell r="R5">
            <v>135.35999999999999</v>
          </cell>
        </row>
        <row r="6">
          <cell r="J6">
            <v>429</v>
          </cell>
          <cell r="K6">
            <v>156</v>
          </cell>
          <cell r="P6">
            <v>156</v>
          </cell>
          <cell r="R6">
            <v>187.2</v>
          </cell>
        </row>
        <row r="7">
          <cell r="J7">
            <v>914.0999999999999</v>
          </cell>
          <cell r="K7">
            <v>332.4</v>
          </cell>
          <cell r="P7">
            <v>332.4</v>
          </cell>
          <cell r="R7">
            <v>398.87999999999994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showGridLines="0" showZeros="0" tabSelected="1" zoomScaleSheetLayoutView="100" zoomScalePageLayoutView="0" workbookViewId="0" topLeftCell="B28">
      <selection activeCell="K40" sqref="K40"/>
    </sheetView>
  </sheetViews>
  <sheetFormatPr defaultColWidth="9.140625" defaultRowHeight="12.75"/>
  <cols>
    <col min="1" max="1" width="5.421875" style="0" bestFit="1" customWidth="1"/>
    <col min="2" max="2" width="10.7109375" style="0" bestFit="1" customWidth="1"/>
    <col min="3" max="3" width="73.7109375" style="0" customWidth="1"/>
    <col min="5" max="5" width="9.8515625" style="0" customWidth="1"/>
    <col min="6" max="6" width="9.7109375" style="0" customWidth="1"/>
    <col min="7" max="8" width="12.28125" style="0" customWidth="1"/>
    <col min="10" max="10" width="10.7109375" style="0" bestFit="1" customWidth="1"/>
  </cols>
  <sheetData>
    <row r="1" spans="1:8" ht="60.75" customHeight="1" thickBot="1">
      <c r="A1" s="100"/>
      <c r="B1" s="100"/>
      <c r="C1" s="99"/>
      <c r="D1" s="99"/>
      <c r="E1" s="99"/>
      <c r="F1" s="99"/>
      <c r="G1" s="99"/>
      <c r="H1" s="99"/>
    </row>
    <row r="2" spans="1:8" ht="16.5" thickBot="1">
      <c r="A2" s="79" t="s">
        <v>19</v>
      </c>
      <c r="B2" s="80"/>
      <c r="C2" s="80"/>
      <c r="D2" s="80"/>
      <c r="E2" s="80"/>
      <c r="F2" s="80"/>
      <c r="G2" s="80"/>
      <c r="H2" s="81"/>
    </row>
    <row r="3" spans="1:8" ht="3.75" customHeight="1" thickBot="1">
      <c r="A3" s="101"/>
      <c r="B3" s="101"/>
      <c r="C3" s="101"/>
      <c r="D3" s="101"/>
      <c r="E3" s="101"/>
      <c r="F3" s="101"/>
      <c r="G3" s="101"/>
      <c r="H3" s="101"/>
    </row>
    <row r="4" spans="1:8" ht="19.5" customHeight="1" thickBot="1">
      <c r="A4" s="105" t="s">
        <v>3</v>
      </c>
      <c r="B4" s="106"/>
      <c r="C4" s="106"/>
      <c r="D4" s="106"/>
      <c r="E4" s="106"/>
      <c r="F4" s="106"/>
      <c r="G4" s="106"/>
      <c r="H4" s="107"/>
    </row>
    <row r="5" spans="1:8" ht="3.75" customHeight="1" thickBot="1">
      <c r="A5" s="8"/>
      <c r="B5" s="8"/>
      <c r="C5" s="8"/>
      <c r="D5" s="8"/>
      <c r="E5" s="8"/>
      <c r="F5" s="8"/>
      <c r="G5" s="8"/>
      <c r="H5" s="8"/>
    </row>
    <row r="6" spans="1:8" ht="19.5" customHeight="1">
      <c r="A6" s="88" t="s">
        <v>42</v>
      </c>
      <c r="B6" s="89"/>
      <c r="C6" s="89"/>
      <c r="D6" s="89"/>
      <c r="E6" s="90"/>
      <c r="F6" s="108" t="s">
        <v>14</v>
      </c>
      <c r="G6" s="109"/>
      <c r="H6" s="110"/>
    </row>
    <row r="7" spans="1:8" ht="19.5" customHeight="1">
      <c r="A7" s="102" t="s">
        <v>52</v>
      </c>
      <c r="B7" s="103"/>
      <c r="C7" s="103"/>
      <c r="D7" s="103"/>
      <c r="E7" s="104"/>
      <c r="F7" s="85" t="s">
        <v>51</v>
      </c>
      <c r="G7" s="86"/>
      <c r="H7" s="87"/>
    </row>
    <row r="8" spans="1:8" ht="19.5" customHeight="1">
      <c r="A8" s="71" t="s">
        <v>43</v>
      </c>
      <c r="B8" s="72"/>
      <c r="C8" s="72"/>
      <c r="D8" s="73"/>
      <c r="E8" s="94" t="s">
        <v>10</v>
      </c>
      <c r="F8" s="95"/>
      <c r="G8" s="95"/>
      <c r="H8" s="96"/>
    </row>
    <row r="9" spans="1:8" ht="19.5" customHeight="1">
      <c r="A9" s="71" t="s">
        <v>45</v>
      </c>
      <c r="B9" s="72"/>
      <c r="C9" s="72"/>
      <c r="D9" s="73"/>
      <c r="E9" s="97" t="s">
        <v>7</v>
      </c>
      <c r="F9" s="82" t="s">
        <v>5</v>
      </c>
      <c r="G9" s="7" t="s">
        <v>13</v>
      </c>
      <c r="H9" s="4" t="s">
        <v>6</v>
      </c>
    </row>
    <row r="10" spans="1:8" ht="26.25" customHeight="1" thickBot="1">
      <c r="A10" s="74" t="s">
        <v>44</v>
      </c>
      <c r="B10" s="75"/>
      <c r="C10" s="75"/>
      <c r="D10" s="76"/>
      <c r="E10" s="98"/>
      <c r="F10" s="83"/>
      <c r="G10" s="46" t="s">
        <v>58</v>
      </c>
      <c r="H10" s="22">
        <v>0.2555</v>
      </c>
    </row>
    <row r="11" spans="1:8" ht="3.75" customHeight="1" thickBot="1">
      <c r="A11" s="93"/>
      <c r="B11" s="93"/>
      <c r="C11" s="93"/>
      <c r="D11" s="93"/>
      <c r="E11" s="93"/>
      <c r="F11" s="93"/>
      <c r="G11" s="93"/>
      <c r="H11" s="93"/>
    </row>
    <row r="12" spans="1:8" ht="39" thickBot="1">
      <c r="A12" s="2" t="s">
        <v>0</v>
      </c>
      <c r="B12" s="55" t="s">
        <v>4</v>
      </c>
      <c r="C12" s="55" t="s">
        <v>1</v>
      </c>
      <c r="D12" s="55" t="s">
        <v>2</v>
      </c>
      <c r="E12" s="55" t="s">
        <v>20</v>
      </c>
      <c r="F12" s="56" t="s">
        <v>29</v>
      </c>
      <c r="G12" s="56" t="s">
        <v>30</v>
      </c>
      <c r="H12" s="57" t="s">
        <v>8</v>
      </c>
    </row>
    <row r="13" spans="1:8" ht="12.75">
      <c r="A13" s="50"/>
      <c r="B13" s="52">
        <v>1</v>
      </c>
      <c r="C13" s="49" t="s">
        <v>61</v>
      </c>
      <c r="D13" s="52"/>
      <c r="E13" s="52"/>
      <c r="F13" s="53"/>
      <c r="G13" s="53"/>
      <c r="H13" s="53"/>
    </row>
    <row r="14" spans="1:8" s="54" customFormat="1" ht="25.5" customHeight="1">
      <c r="A14" s="51"/>
      <c r="B14" s="68" t="s">
        <v>64</v>
      </c>
      <c r="C14" s="64" t="s">
        <v>62</v>
      </c>
      <c r="D14" s="65" t="s">
        <v>63</v>
      </c>
      <c r="E14" s="65">
        <f>1.25*2</f>
        <v>2.5</v>
      </c>
      <c r="F14" s="66">
        <v>315.15</v>
      </c>
      <c r="G14" s="66">
        <f>F14*1.2555</f>
        <v>395.670825</v>
      </c>
      <c r="H14" s="67">
        <v>989.17</v>
      </c>
    </row>
    <row r="15" spans="1:8" ht="12.75">
      <c r="A15" s="50"/>
      <c r="B15" s="52"/>
      <c r="C15" s="52"/>
      <c r="D15" s="52"/>
      <c r="E15" s="52"/>
      <c r="F15" s="53"/>
      <c r="G15" s="53"/>
      <c r="H15" s="53"/>
    </row>
    <row r="16" spans="1:8" ht="30.75" customHeight="1">
      <c r="A16" s="35">
        <v>1</v>
      </c>
      <c r="B16" s="58" t="s">
        <v>21</v>
      </c>
      <c r="C16" s="59" t="s">
        <v>46</v>
      </c>
      <c r="D16" s="60"/>
      <c r="E16" s="61"/>
      <c r="F16" s="61"/>
      <c r="G16" s="62" t="s">
        <v>18</v>
      </c>
      <c r="H16" s="63">
        <f>SUM(H17:H20)</f>
        <v>30388.15</v>
      </c>
    </row>
    <row r="17" spans="1:8" ht="18.75" customHeight="1">
      <c r="A17" s="9" t="s">
        <v>26</v>
      </c>
      <c r="B17" s="24">
        <v>72967</v>
      </c>
      <c r="C17" s="25" t="s">
        <v>25</v>
      </c>
      <c r="D17" s="26" t="s">
        <v>23</v>
      </c>
      <c r="E17" s="11">
        <f>'[1]Plan1'!$P$5</f>
        <v>112.8</v>
      </c>
      <c r="F17" s="11">
        <v>30.71</v>
      </c>
      <c r="G17" s="11">
        <f>F17*1.2555</f>
        <v>38.556405000000005</v>
      </c>
      <c r="H17" s="12">
        <v>4349.57</v>
      </c>
    </row>
    <row r="18" spans="1:11" ht="25.5" customHeight="1">
      <c r="A18" s="9" t="s">
        <v>27</v>
      </c>
      <c r="B18" s="37">
        <v>94281</v>
      </c>
      <c r="C18" s="25" t="s">
        <v>65</v>
      </c>
      <c r="D18" s="26" t="s">
        <v>23</v>
      </c>
      <c r="E18" s="11">
        <f>'[1]Plan1'!$K$5</f>
        <v>112.8</v>
      </c>
      <c r="F18" s="11">
        <v>25.47</v>
      </c>
      <c r="G18" s="11">
        <f>F18*1.2555</f>
        <v>31.977585</v>
      </c>
      <c r="H18" s="12">
        <v>3607.34</v>
      </c>
      <c r="K18">
        <f>25*30.5/30</f>
        <v>25.416666666666668</v>
      </c>
    </row>
    <row r="19" spans="1:8" s="23" customFormat="1" ht="24" customHeight="1">
      <c r="A19" s="9" t="s">
        <v>28</v>
      </c>
      <c r="B19" s="28" t="s">
        <v>67</v>
      </c>
      <c r="C19" s="34" t="s">
        <v>57</v>
      </c>
      <c r="D19" s="26" t="s">
        <v>15</v>
      </c>
      <c r="E19" s="11">
        <f>'[1]Plan1'!$J$5</f>
        <v>310.2</v>
      </c>
      <c r="F19" s="11">
        <v>43.16</v>
      </c>
      <c r="G19" s="11">
        <f>F19*1.2555</f>
        <v>54.18738</v>
      </c>
      <c r="H19" s="12">
        <v>16809.74</v>
      </c>
    </row>
    <row r="20" spans="1:8" s="23" customFormat="1" ht="36" customHeight="1">
      <c r="A20" s="9" t="s">
        <v>31</v>
      </c>
      <c r="B20" s="37" t="s">
        <v>40</v>
      </c>
      <c r="C20" s="25" t="s">
        <v>59</v>
      </c>
      <c r="D20" s="10" t="s">
        <v>15</v>
      </c>
      <c r="E20" s="11">
        <f>'[1]Plan1'!$R$5</f>
        <v>135.35999999999999</v>
      </c>
      <c r="F20" s="11">
        <v>33.08</v>
      </c>
      <c r="G20" s="11">
        <f>F20*1.2555</f>
        <v>41.53194</v>
      </c>
      <c r="H20" s="12">
        <v>5621.5</v>
      </c>
    </row>
    <row r="21" spans="1:8" s="23" customFormat="1" ht="12" customHeight="1" thickBot="1">
      <c r="A21" s="19"/>
      <c r="B21" s="28"/>
      <c r="C21" s="29"/>
      <c r="D21" s="10"/>
      <c r="E21" s="11"/>
      <c r="F21" s="11"/>
      <c r="G21" s="11"/>
      <c r="H21" s="12"/>
    </row>
    <row r="22" spans="1:8" s="23" customFormat="1" ht="24" customHeight="1">
      <c r="A22" s="35">
        <v>2</v>
      </c>
      <c r="B22" s="30" t="s">
        <v>48</v>
      </c>
      <c r="C22" s="31" t="s">
        <v>47</v>
      </c>
      <c r="D22" s="10"/>
      <c r="E22" s="11"/>
      <c r="F22" s="11"/>
      <c r="G22" s="32" t="s">
        <v>18</v>
      </c>
      <c r="H22" s="33">
        <f>SUM(H23:H26)</f>
        <v>42026.17</v>
      </c>
    </row>
    <row r="23" spans="1:8" s="23" customFormat="1" ht="23.25" customHeight="1">
      <c r="A23" s="9" t="s">
        <v>16</v>
      </c>
      <c r="B23" s="24">
        <v>72967</v>
      </c>
      <c r="C23" s="25" t="s">
        <v>54</v>
      </c>
      <c r="D23" s="10" t="s">
        <v>23</v>
      </c>
      <c r="E23" s="11">
        <f>'[1]Plan1'!$P$6</f>
        <v>156</v>
      </c>
      <c r="F23" s="11">
        <v>30.71</v>
      </c>
      <c r="G23" s="11">
        <f>F23*1.2555</f>
        <v>38.556405000000005</v>
      </c>
      <c r="H23" s="12">
        <v>6015.36</v>
      </c>
    </row>
    <row r="24" spans="1:8" s="23" customFormat="1" ht="23.25" customHeight="1">
      <c r="A24" s="9" t="s">
        <v>22</v>
      </c>
      <c r="B24" s="37">
        <v>74281</v>
      </c>
      <c r="C24" s="25" t="str">
        <f>C18</f>
        <v>EXEC. DE SARJETA DE C0ONCRETO USINADO IN LOCO, EM TRECHO RETO, 25CM , BASE X15 ALTURA. AP/06/2016. (CUSTO MEDIO)</v>
      </c>
      <c r="D24" s="10" t="s">
        <v>23</v>
      </c>
      <c r="E24" s="11">
        <f>'[1]Plan1'!$K$6</f>
        <v>156</v>
      </c>
      <c r="F24" s="11">
        <f>F18</f>
        <v>25.47</v>
      </c>
      <c r="G24" s="11">
        <f>F24*1.2555</f>
        <v>31.977585</v>
      </c>
      <c r="H24" s="12">
        <v>4988.88</v>
      </c>
    </row>
    <row r="25" spans="1:8" ht="22.5" customHeight="1">
      <c r="A25" s="9" t="s">
        <v>24</v>
      </c>
      <c r="B25" s="28" t="s">
        <v>67</v>
      </c>
      <c r="C25" s="34" t="str">
        <f>C19</f>
        <v>PISO EM BLOCO SEXTAVADO 25X25CM, ESPESSURA 8CM, FCK = 35mpa e ASSENTADO SOBRE COLCHA O DE AREIA ESPESSURA 6CM</v>
      </c>
      <c r="D25" s="10" t="s">
        <v>15</v>
      </c>
      <c r="E25" s="11">
        <f>'[1]Plan1'!$J$6</f>
        <v>429</v>
      </c>
      <c r="F25" s="11">
        <f>F19</f>
        <v>43.16</v>
      </c>
      <c r="G25" s="11">
        <f>F25*1.2555</f>
        <v>54.18738</v>
      </c>
      <c r="H25" s="12">
        <v>23247.51</v>
      </c>
    </row>
    <row r="26" spans="1:8" ht="35.25" customHeight="1">
      <c r="A26" s="19"/>
      <c r="B26" s="37" t="s">
        <v>40</v>
      </c>
      <c r="C26" s="25" t="str">
        <f>C20</f>
        <v>PISO (CALCADA) EM CONCRETO (CIMENTO/AREIA/SEIXO ROLADO) PREPARO MECANICO, E ESPESSURA DE 7CM, COM JUNTA DE DILATACAO EM MADEIRA E EXECUCAO DE RAMPA DE ACESSIBILIDADE CONFORME PROJETO.</v>
      </c>
      <c r="D26" s="10" t="s">
        <v>15</v>
      </c>
      <c r="E26" s="11">
        <f>'[1]Plan1'!$R$6</f>
        <v>187.2</v>
      </c>
      <c r="F26" s="11">
        <f>F20</f>
        <v>33.08</v>
      </c>
      <c r="G26" s="11">
        <f>F26*1.2555</f>
        <v>41.53194</v>
      </c>
      <c r="H26" s="12">
        <v>7774.42</v>
      </c>
    </row>
    <row r="27" spans="1:8" ht="12.75" customHeight="1" thickBot="1">
      <c r="A27" s="13"/>
      <c r="B27" s="14"/>
      <c r="C27" s="15"/>
      <c r="D27" s="16"/>
      <c r="E27" s="17"/>
      <c r="F27" s="17"/>
      <c r="G27" s="17"/>
      <c r="H27" s="18"/>
    </row>
    <row r="28" spans="1:8" ht="26.25" customHeight="1">
      <c r="A28" s="35">
        <v>3</v>
      </c>
      <c r="B28" s="30" t="s">
        <v>49</v>
      </c>
      <c r="C28" s="31" t="s">
        <v>66</v>
      </c>
      <c r="D28" s="10"/>
      <c r="E28" s="11"/>
      <c r="F28" s="11"/>
      <c r="G28" s="32" t="s">
        <v>18</v>
      </c>
      <c r="H28" s="33">
        <f>SUM(H29:H32)</f>
        <v>89548.0564</v>
      </c>
    </row>
    <row r="29" spans="1:8" ht="22.5" customHeight="1">
      <c r="A29" s="9" t="s">
        <v>32</v>
      </c>
      <c r="B29" s="24">
        <v>72967</v>
      </c>
      <c r="C29" s="25" t="s">
        <v>55</v>
      </c>
      <c r="D29" s="26" t="s">
        <v>23</v>
      </c>
      <c r="E29" s="11">
        <f>'[1]Plan1'!$P$7</f>
        <v>332.4</v>
      </c>
      <c r="F29" s="11">
        <v>30.71</v>
      </c>
      <c r="G29" s="11">
        <v>38.56</v>
      </c>
      <c r="H29" s="12">
        <v>12817.34</v>
      </c>
    </row>
    <row r="30" spans="1:8" ht="24.75" customHeight="1">
      <c r="A30" s="9" t="s">
        <v>33</v>
      </c>
      <c r="B30" s="37">
        <v>94281</v>
      </c>
      <c r="C30" s="25" t="str">
        <f>C24</f>
        <v>EXEC. DE SARJETA DE C0ONCRETO USINADO IN LOCO, EM TRECHO RETO, 25CM , BASE X15 ALTURA. AP/06/2016. (CUSTO MEDIO)</v>
      </c>
      <c r="D30" s="26" t="s">
        <v>23</v>
      </c>
      <c r="E30" s="11">
        <f>'[1]Plan1'!$K$7</f>
        <v>332.4</v>
      </c>
      <c r="F30" s="11">
        <f>F24</f>
        <v>25.47</v>
      </c>
      <c r="G30" s="11">
        <v>31.98</v>
      </c>
      <c r="H30" s="12">
        <v>10630.15</v>
      </c>
    </row>
    <row r="31" spans="1:8" ht="24" customHeight="1">
      <c r="A31" s="9" t="s">
        <v>34</v>
      </c>
      <c r="B31" s="28" t="s">
        <v>67</v>
      </c>
      <c r="C31" s="34" t="str">
        <f>C19</f>
        <v>PISO EM BLOCO SEXTAVADO 25X25CM, ESPESSURA 8CM, FCK = 35mpa e ASSENTADO SOBRE COLCHA O DE AREIA ESPESSURA 6CM</v>
      </c>
      <c r="D31" s="26" t="s">
        <v>15</v>
      </c>
      <c r="E31" s="11">
        <f>'[1]Plan1'!$J$7</f>
        <v>914.0999999999999</v>
      </c>
      <c r="F31" s="11">
        <f>F19</f>
        <v>43.16</v>
      </c>
      <c r="G31" s="11">
        <v>54.19</v>
      </c>
      <c r="H31" s="12">
        <v>49535.08</v>
      </c>
    </row>
    <row r="32" spans="1:8" ht="35.25" customHeight="1">
      <c r="A32" s="9" t="s">
        <v>35</v>
      </c>
      <c r="B32" s="37" t="s">
        <v>40</v>
      </c>
      <c r="C32" s="25" t="str">
        <f>C26</f>
        <v>PISO (CALCADA) EM CONCRETO (CIMENTO/AREIA/SEIXO ROLADO) PREPARO MECANICO, E ESPESSURA DE 7CM, COM JUNTA DE DILATACAO EM MADEIRA E EXECUCAO DE RAMPA DE ACESSIBILIDADE CONFORME PROJETO.</v>
      </c>
      <c r="D32" s="10" t="s">
        <v>15</v>
      </c>
      <c r="E32" s="11">
        <f>'[1]Plan1'!$R$7</f>
        <v>398.87999999999994</v>
      </c>
      <c r="F32" s="11">
        <f>F26</f>
        <v>33.08</v>
      </c>
      <c r="G32" s="11">
        <v>41.53</v>
      </c>
      <c r="H32" s="12">
        <f>E32*G32</f>
        <v>16565.486399999998</v>
      </c>
    </row>
    <row r="33" spans="1:8" ht="14.25" customHeight="1" thickBot="1">
      <c r="A33" s="13"/>
      <c r="B33" s="14"/>
      <c r="C33" s="15"/>
      <c r="D33" s="16"/>
      <c r="E33" s="17"/>
      <c r="F33" s="17"/>
      <c r="G33" s="17"/>
      <c r="H33" s="18"/>
    </row>
    <row r="34" spans="1:8" ht="22.5" customHeight="1">
      <c r="A34" s="35">
        <v>4</v>
      </c>
      <c r="B34" s="30" t="s">
        <v>50</v>
      </c>
      <c r="C34" s="31" t="s">
        <v>68</v>
      </c>
      <c r="D34" s="10"/>
      <c r="E34" s="11"/>
      <c r="F34" s="11"/>
      <c r="G34" s="32" t="s">
        <v>18</v>
      </c>
      <c r="H34" s="33">
        <f>H35+H36+H37+H38</f>
        <v>88012.76</v>
      </c>
    </row>
    <row r="35" spans="1:8" ht="24.75" customHeight="1">
      <c r="A35" s="9" t="s">
        <v>36</v>
      </c>
      <c r="B35" s="24">
        <v>72967</v>
      </c>
      <c r="C35" s="25" t="s">
        <v>56</v>
      </c>
      <c r="D35" s="26" t="s">
        <v>23</v>
      </c>
      <c r="E35" s="11">
        <v>326.7</v>
      </c>
      <c r="F35" s="11">
        <v>30.71</v>
      </c>
      <c r="G35" s="11">
        <f>F35*1.2555</f>
        <v>38.556405000000005</v>
      </c>
      <c r="H35" s="12">
        <v>12597.55</v>
      </c>
    </row>
    <row r="36" spans="1:8" ht="24.75" customHeight="1">
      <c r="A36" s="9" t="s">
        <v>37</v>
      </c>
      <c r="B36" s="37">
        <v>94281</v>
      </c>
      <c r="C36" s="25" t="str">
        <f>C30</f>
        <v>EXEC. DE SARJETA DE C0ONCRETO USINADO IN LOCO, EM TRECHO RETO, 25CM , BASE X15 ALTURA. AP/06/2016. (CUSTO MEDIO)</v>
      </c>
      <c r="D36" s="26" t="s">
        <v>23</v>
      </c>
      <c r="E36" s="11">
        <v>326.7</v>
      </c>
      <c r="F36" s="11">
        <v>25.47</v>
      </c>
      <c r="G36" s="11">
        <f>F36*1.2555</f>
        <v>31.977585</v>
      </c>
      <c r="H36" s="12">
        <v>10447.87</v>
      </c>
    </row>
    <row r="37" spans="1:8" ht="25.5" customHeight="1">
      <c r="A37" s="9" t="s">
        <v>38</v>
      </c>
      <c r="B37" s="28" t="s">
        <v>67</v>
      </c>
      <c r="C37" s="34" t="str">
        <f>C19</f>
        <v>PISO EM BLOCO SEXTAVADO 25X25CM, ESPESSURA 8CM, FCK = 35mpa e ASSENTADO SOBRE COLCHA O DE AREIA ESPESSURA 6CM</v>
      </c>
      <c r="D37" s="26" t="s">
        <v>15</v>
      </c>
      <c r="E37" s="11">
        <v>898.43</v>
      </c>
      <c r="F37" s="11">
        <f>F25</f>
        <v>43.16</v>
      </c>
      <c r="G37" s="11">
        <f>F37*1.2555</f>
        <v>54.18738</v>
      </c>
      <c r="H37" s="12">
        <v>48685.92</v>
      </c>
    </row>
    <row r="38" spans="1:11" ht="34.5" customHeight="1">
      <c r="A38" s="9" t="s">
        <v>39</v>
      </c>
      <c r="B38" s="37" t="s">
        <v>40</v>
      </c>
      <c r="C38" s="25" t="str">
        <f>C26</f>
        <v>PISO (CALCADA) EM CONCRETO (CIMENTO/AREIA/SEIXO ROLADO) PREPARO MECANICO, E ESPESSURA DE 7CM, COM JUNTA DE DILATACAO EM MADEIRA E EXECUCAO DE RAMPA DE ACESSIBILIDADE CONFORME PROJETO.</v>
      </c>
      <c r="D38" s="10" t="s">
        <v>15</v>
      </c>
      <c r="E38" s="11">
        <v>392.04</v>
      </c>
      <c r="F38" s="11">
        <f>F20</f>
        <v>33.08</v>
      </c>
      <c r="G38" s="11">
        <f>F38*1.2555</f>
        <v>41.53194</v>
      </c>
      <c r="H38" s="12">
        <v>16281.42</v>
      </c>
      <c r="K38" s="45">
        <f>H41-240561.86</f>
        <v>10402.446400000015</v>
      </c>
    </row>
    <row r="39" spans="1:11" ht="12.75" customHeight="1">
      <c r="A39" s="9"/>
      <c r="B39" s="27"/>
      <c r="C39" s="25"/>
      <c r="D39" s="10"/>
      <c r="E39" s="11"/>
      <c r="F39" s="11"/>
      <c r="G39" s="11"/>
      <c r="H39" s="12"/>
      <c r="K39">
        <f>250964.31-250561.87</f>
        <v>402.4400000000023</v>
      </c>
    </row>
    <row r="40" spans="1:8" ht="18" customHeight="1" thickBot="1">
      <c r="A40" s="38"/>
      <c r="B40" s="39"/>
      <c r="C40" s="40"/>
      <c r="D40" s="41"/>
      <c r="E40" s="42"/>
      <c r="F40" s="43"/>
      <c r="G40" s="43"/>
      <c r="H40" s="44"/>
    </row>
    <row r="41" spans="1:10" ht="22.5" customHeight="1" thickBot="1">
      <c r="A41" s="91" t="s">
        <v>17</v>
      </c>
      <c r="B41" s="92"/>
      <c r="C41" s="92"/>
      <c r="D41" s="92"/>
      <c r="E41" s="92"/>
      <c r="F41" s="92"/>
      <c r="G41" s="92"/>
      <c r="H41" s="36">
        <f>H14+H16+H22+H28+H34</f>
        <v>250964.3064</v>
      </c>
      <c r="J41" s="45"/>
    </row>
    <row r="42" spans="1:8" ht="14.25" customHeight="1">
      <c r="A42" s="20"/>
      <c r="B42" s="20"/>
      <c r="C42" s="20"/>
      <c r="D42" s="20"/>
      <c r="E42" s="20"/>
      <c r="F42" s="20"/>
      <c r="G42" s="20"/>
      <c r="H42" s="21"/>
    </row>
    <row r="43" spans="1:8" ht="11.25" customHeight="1">
      <c r="A43" s="1"/>
      <c r="B43" s="1"/>
      <c r="C43" s="1"/>
      <c r="D43" s="1"/>
      <c r="E43" s="1"/>
      <c r="F43" s="1"/>
      <c r="G43" s="1"/>
      <c r="H43" s="1"/>
    </row>
    <row r="44" spans="1:11" ht="11.25" customHeight="1">
      <c r="A44" s="1"/>
      <c r="B44" s="69" t="s">
        <v>53</v>
      </c>
      <c r="C44" s="70"/>
      <c r="D44" s="1"/>
      <c r="E44" s="47" t="s">
        <v>69</v>
      </c>
      <c r="F44" s="48"/>
      <c r="G44" s="5"/>
      <c r="H44" s="78"/>
      <c r="I44" s="78"/>
      <c r="J44" s="78"/>
      <c r="K44" s="78"/>
    </row>
    <row r="45" spans="1:11" ht="12.75">
      <c r="A45" s="3"/>
      <c r="B45" s="77" t="s">
        <v>11</v>
      </c>
      <c r="C45" s="77"/>
      <c r="D45" s="3"/>
      <c r="E45" s="84" t="s">
        <v>9</v>
      </c>
      <c r="F45" s="84"/>
      <c r="G45" s="6"/>
      <c r="H45" s="78"/>
      <c r="I45" s="78"/>
      <c r="J45" s="78"/>
      <c r="K45" s="78"/>
    </row>
    <row r="47" ht="15.75" customHeight="1"/>
    <row r="48" spans="1:8" ht="14.25" customHeight="1">
      <c r="A48" s="1"/>
      <c r="B48" s="69" t="s">
        <v>41</v>
      </c>
      <c r="C48" s="70"/>
      <c r="D48" s="1"/>
      <c r="E48" s="78" t="s">
        <v>60</v>
      </c>
      <c r="F48" s="78"/>
      <c r="G48" s="78"/>
      <c r="H48" s="78"/>
    </row>
    <row r="49" spans="1:8" ht="12.75">
      <c r="A49" s="3"/>
      <c r="B49" s="77" t="s">
        <v>12</v>
      </c>
      <c r="C49" s="77"/>
      <c r="D49" s="3"/>
      <c r="E49" s="78"/>
      <c r="F49" s="78"/>
      <c r="G49" s="78"/>
      <c r="H49" s="78"/>
    </row>
    <row r="50" ht="12" customHeight="1"/>
    <row r="51" ht="11.25" customHeight="1"/>
    <row r="52" ht="12" customHeight="1"/>
    <row r="53" ht="13.5" customHeight="1"/>
    <row r="54" ht="4.5" customHeight="1"/>
  </sheetData>
  <sheetProtection/>
  <mergeCells count="24">
    <mergeCell ref="E8:H8"/>
    <mergeCell ref="E9:E10"/>
    <mergeCell ref="C1:H1"/>
    <mergeCell ref="A1:B1"/>
    <mergeCell ref="A3:H3"/>
    <mergeCell ref="A7:E7"/>
    <mergeCell ref="A4:H4"/>
    <mergeCell ref="F6:H6"/>
    <mergeCell ref="E48:H49"/>
    <mergeCell ref="A2:H2"/>
    <mergeCell ref="F9:F10"/>
    <mergeCell ref="B45:C45"/>
    <mergeCell ref="E45:F45"/>
    <mergeCell ref="F7:H7"/>
    <mergeCell ref="A6:E6"/>
    <mergeCell ref="H44:K45"/>
    <mergeCell ref="A41:G41"/>
    <mergeCell ref="A11:H11"/>
    <mergeCell ref="B44:C44"/>
    <mergeCell ref="A8:D8"/>
    <mergeCell ref="A10:D10"/>
    <mergeCell ref="A9:D9"/>
    <mergeCell ref="B49:C49"/>
    <mergeCell ref="B48:C48"/>
  </mergeCells>
  <printOptions/>
  <pageMargins left="0.7874015748031497" right="0.1968503937007874" top="0.3937007874015748" bottom="0.3937007874015748" header="0" footer="0"/>
  <pageSetup horizontalDpi="300" verticalDpi="3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Setop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Setop</dc:creator>
  <cp:keywords/>
  <dc:description/>
  <cp:lastModifiedBy>Ricardo</cp:lastModifiedBy>
  <cp:lastPrinted>2016-11-03T13:42:06Z</cp:lastPrinted>
  <dcterms:created xsi:type="dcterms:W3CDTF">2006-09-22T13:55:22Z</dcterms:created>
  <dcterms:modified xsi:type="dcterms:W3CDTF">2017-03-29T20:06:45Z</dcterms:modified>
  <cp:category/>
  <cp:version/>
  <cp:contentType/>
  <cp:contentStatus/>
</cp:coreProperties>
</file>